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10 - Zpevněné plochy" sheetId="2" r:id="rId2"/>
    <sheet name="20 - Dešťová kanalizace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'10 - Zpevněné plochy'!$C$129:$K$335</definedName>
    <definedName name="_xlnm.Print_Area" localSheetId="1">'10 - Zpevněné plochy'!$C$4:$J$76,'10 - Zpevněné plochy'!$C$82:$J$111,'10 - Zpevněné plochy'!$C$117:$K$335</definedName>
    <definedName name="_xlnm.Print_Titles" localSheetId="1">'10 - Zpevněné plochy'!$129:$129</definedName>
    <definedName name="_xlnm._FilterDatabase" localSheetId="2" hidden="1">'20 - Dešťová kanalizace'!$C$129:$K$199</definedName>
    <definedName name="_xlnm.Print_Area" localSheetId="2">'20 - Dešťová kanalizace'!$C$4:$J$76,'20 - Dešťová kanalizace'!$C$82:$J$111,'20 - Dešťová kanalizace'!$C$117:$K$199</definedName>
    <definedName name="_xlnm.Print_Titles" localSheetId="2">'20 - Dešťová kanalizace'!$129:$129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T184"/>
  <c r="R185"/>
  <c r="R184"/>
  <c r="P185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5"/>
  <c r="BH165"/>
  <c r="BG165"/>
  <c r="BF165"/>
  <c r="T165"/>
  <c r="T164"/>
  <c r="R165"/>
  <c r="R164"/>
  <c r="P165"/>
  <c r="P164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T159"/>
  <c r="R160"/>
  <c r="R159"/>
  <c r="P160"/>
  <c r="P159"/>
  <c r="BI158"/>
  <c r="BH158"/>
  <c r="BG158"/>
  <c r="BF158"/>
  <c r="T158"/>
  <c r="R158"/>
  <c r="P158"/>
  <c r="BI157"/>
  <c r="BH157"/>
  <c r="BG157"/>
  <c r="BF157"/>
  <c r="T157"/>
  <c r="R157"/>
  <c r="P157"/>
  <c r="BI155"/>
  <c r="BH155"/>
  <c r="BG155"/>
  <c r="BF155"/>
  <c r="T155"/>
  <c r="T154"/>
  <c r="R155"/>
  <c r="R154"/>
  <c r="P155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2"/>
  <c r="BH132"/>
  <c r="BG132"/>
  <c r="BF132"/>
  <c r="T132"/>
  <c r="T131"/>
  <c r="R132"/>
  <c r="R131"/>
  <c r="P132"/>
  <c r="P131"/>
  <c r="J127"/>
  <c r="J126"/>
  <c r="F126"/>
  <c r="F124"/>
  <c r="E122"/>
  <c r="J92"/>
  <c r="J91"/>
  <c r="F91"/>
  <c r="F89"/>
  <c r="E87"/>
  <c r="J18"/>
  <c r="E18"/>
  <c r="F127"/>
  <c r="J17"/>
  <c r="J12"/>
  <c r="J124"/>
  <c r="E7"/>
  <c r="E85"/>
  <c i="2" r="J37"/>
  <c r="J36"/>
  <c i="1" r="AY95"/>
  <c i="2" r="J35"/>
  <c i="1" r="AX95"/>
  <c i="2" r="BI335"/>
  <c r="BH335"/>
  <c r="BG335"/>
  <c r="BF335"/>
  <c r="T335"/>
  <c r="R335"/>
  <c r="P335"/>
  <c r="BI334"/>
  <c r="BH334"/>
  <c r="BG334"/>
  <c r="BF334"/>
  <c r="T334"/>
  <c r="R334"/>
  <c r="P334"/>
  <c r="BI332"/>
  <c r="BH332"/>
  <c r="BG332"/>
  <c r="BF332"/>
  <c r="T332"/>
  <c r="R332"/>
  <c r="P332"/>
  <c r="BI331"/>
  <c r="BH331"/>
  <c r="BG331"/>
  <c r="BF331"/>
  <c r="T331"/>
  <c r="R331"/>
  <c r="P331"/>
  <c r="BI330"/>
  <c r="BH330"/>
  <c r="BG330"/>
  <c r="BF330"/>
  <c r="T330"/>
  <c r="R330"/>
  <c r="P330"/>
  <c r="BI327"/>
  <c r="BH327"/>
  <c r="BG327"/>
  <c r="BF327"/>
  <c r="T327"/>
  <c r="R327"/>
  <c r="P327"/>
  <c r="BI325"/>
  <c r="BH325"/>
  <c r="BG325"/>
  <c r="BF325"/>
  <c r="T325"/>
  <c r="R325"/>
  <c r="P325"/>
  <c r="BI319"/>
  <c r="BH319"/>
  <c r="BG319"/>
  <c r="BF319"/>
  <c r="T319"/>
  <c r="R319"/>
  <c r="P319"/>
  <c r="BI316"/>
  <c r="BH316"/>
  <c r="BG316"/>
  <c r="BF316"/>
  <c r="T316"/>
  <c r="T315"/>
  <c r="R316"/>
  <c r="R315"/>
  <c r="P316"/>
  <c r="P315"/>
  <c r="BI314"/>
  <c r="BH314"/>
  <c r="BG314"/>
  <c r="BF314"/>
  <c r="T314"/>
  <c r="R314"/>
  <c r="P314"/>
  <c r="BI313"/>
  <c r="BH313"/>
  <c r="BG313"/>
  <c r="BF313"/>
  <c r="T313"/>
  <c r="R313"/>
  <c r="P313"/>
  <c r="BI312"/>
  <c r="BH312"/>
  <c r="BG312"/>
  <c r="BF312"/>
  <c r="T312"/>
  <c r="R312"/>
  <c r="P312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300"/>
  <c r="BH300"/>
  <c r="BG300"/>
  <c r="BF300"/>
  <c r="T300"/>
  <c r="R300"/>
  <c r="P300"/>
  <c r="BI298"/>
  <c r="BH298"/>
  <c r="BG298"/>
  <c r="BF298"/>
  <c r="T298"/>
  <c r="R298"/>
  <c r="P298"/>
  <c r="BI296"/>
  <c r="BH296"/>
  <c r="BG296"/>
  <c r="BF296"/>
  <c r="T296"/>
  <c r="R296"/>
  <c r="P296"/>
  <c r="BI294"/>
  <c r="BH294"/>
  <c r="BG294"/>
  <c r="BF294"/>
  <c r="T294"/>
  <c r="R294"/>
  <c r="P294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8"/>
  <c r="BH288"/>
  <c r="BG288"/>
  <c r="BF288"/>
  <c r="T288"/>
  <c r="R288"/>
  <c r="P288"/>
  <c r="BI285"/>
  <c r="BH285"/>
  <c r="BG285"/>
  <c r="BF285"/>
  <c r="T285"/>
  <c r="R285"/>
  <c r="P285"/>
  <c r="BI284"/>
  <c r="BH284"/>
  <c r="BG284"/>
  <c r="BF284"/>
  <c r="T284"/>
  <c r="R284"/>
  <c r="P284"/>
  <c r="BI283"/>
  <c r="BH283"/>
  <c r="BG283"/>
  <c r="BF283"/>
  <c r="T283"/>
  <c r="R283"/>
  <c r="P283"/>
  <c r="BI281"/>
  <c r="BH281"/>
  <c r="BG281"/>
  <c r="BF281"/>
  <c r="T281"/>
  <c r="R281"/>
  <c r="P281"/>
  <c r="BI280"/>
  <c r="BH280"/>
  <c r="BG280"/>
  <c r="BF280"/>
  <c r="T280"/>
  <c r="R280"/>
  <c r="P280"/>
  <c r="BI278"/>
  <c r="BH278"/>
  <c r="BG278"/>
  <c r="BF278"/>
  <c r="T278"/>
  <c r="R278"/>
  <c r="P278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70"/>
  <c r="BH270"/>
  <c r="BG270"/>
  <c r="BF270"/>
  <c r="T270"/>
  <c r="R270"/>
  <c r="P270"/>
  <c r="BI269"/>
  <c r="BH269"/>
  <c r="BG269"/>
  <c r="BF269"/>
  <c r="T269"/>
  <c r="R269"/>
  <c r="P269"/>
  <c r="BI267"/>
  <c r="BH267"/>
  <c r="BG267"/>
  <c r="BF267"/>
  <c r="T267"/>
  <c r="R267"/>
  <c r="P267"/>
  <c r="BI266"/>
  <c r="BH266"/>
  <c r="BG266"/>
  <c r="BF266"/>
  <c r="T266"/>
  <c r="R266"/>
  <c r="P266"/>
  <c r="BI265"/>
  <c r="BH265"/>
  <c r="BG265"/>
  <c r="BF265"/>
  <c r="T265"/>
  <c r="R265"/>
  <c r="P265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9"/>
  <c r="BH259"/>
  <c r="BG259"/>
  <c r="BF259"/>
  <c r="T259"/>
  <c r="R259"/>
  <c r="P259"/>
  <c r="BI258"/>
  <c r="BH258"/>
  <c r="BG258"/>
  <c r="BF258"/>
  <c r="T258"/>
  <c r="R258"/>
  <c r="P258"/>
  <c r="BI255"/>
  <c r="BH255"/>
  <c r="BG255"/>
  <c r="BF255"/>
  <c r="T255"/>
  <c r="T254"/>
  <c r="R255"/>
  <c r="R254"/>
  <c r="P255"/>
  <c r="P254"/>
  <c r="BI252"/>
  <c r="BH252"/>
  <c r="BG252"/>
  <c r="BF252"/>
  <c r="T252"/>
  <c r="R252"/>
  <c r="P252"/>
  <c r="BI250"/>
  <c r="BH250"/>
  <c r="BG250"/>
  <c r="BF250"/>
  <c r="T250"/>
  <c r="R250"/>
  <c r="P250"/>
  <c r="BI248"/>
  <c r="BH248"/>
  <c r="BG248"/>
  <c r="BF248"/>
  <c r="T248"/>
  <c r="R248"/>
  <c r="P248"/>
  <c r="BI246"/>
  <c r="BH246"/>
  <c r="BG246"/>
  <c r="BF246"/>
  <c r="T246"/>
  <c r="R246"/>
  <c r="P246"/>
  <c r="BI244"/>
  <c r="BH244"/>
  <c r="BG244"/>
  <c r="BF244"/>
  <c r="T244"/>
  <c r="R244"/>
  <c r="P244"/>
  <c r="BI242"/>
  <c r="BH242"/>
  <c r="BG242"/>
  <c r="BF242"/>
  <c r="T242"/>
  <c r="R242"/>
  <c r="P242"/>
  <c r="BI238"/>
  <c r="BH238"/>
  <c r="BG238"/>
  <c r="BF238"/>
  <c r="T238"/>
  <c r="R238"/>
  <c r="P238"/>
  <c r="BI236"/>
  <c r="BH236"/>
  <c r="BG236"/>
  <c r="BF236"/>
  <c r="T236"/>
  <c r="R236"/>
  <c r="P236"/>
  <c r="BI234"/>
  <c r="BH234"/>
  <c r="BG234"/>
  <c r="BF234"/>
  <c r="T234"/>
  <c r="R234"/>
  <c r="P234"/>
  <c r="BI232"/>
  <c r="BH232"/>
  <c r="BG232"/>
  <c r="BF232"/>
  <c r="T232"/>
  <c r="R232"/>
  <c r="P232"/>
  <c r="BI229"/>
  <c r="BH229"/>
  <c r="BG229"/>
  <c r="BF229"/>
  <c r="T229"/>
  <c r="R229"/>
  <c r="P229"/>
  <c r="BI227"/>
  <c r="BH227"/>
  <c r="BG227"/>
  <c r="BF227"/>
  <c r="T227"/>
  <c r="R227"/>
  <c r="P227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8"/>
  <c r="BH218"/>
  <c r="BG218"/>
  <c r="BF218"/>
  <c r="T218"/>
  <c r="R218"/>
  <c r="P218"/>
  <c r="BI216"/>
  <c r="BH216"/>
  <c r="BG216"/>
  <c r="BF216"/>
  <c r="T216"/>
  <c r="R216"/>
  <c r="P216"/>
  <c r="BI208"/>
  <c r="BH208"/>
  <c r="BG208"/>
  <c r="BF208"/>
  <c r="T208"/>
  <c r="R208"/>
  <c r="P208"/>
  <c r="BI205"/>
  <c r="BH205"/>
  <c r="BG205"/>
  <c r="BF205"/>
  <c r="T205"/>
  <c r="R205"/>
  <c r="P205"/>
  <c r="BI202"/>
  <c r="BH202"/>
  <c r="BG202"/>
  <c r="BF202"/>
  <c r="T202"/>
  <c r="R202"/>
  <c r="P202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90"/>
  <c r="BH190"/>
  <c r="BG190"/>
  <c r="BF190"/>
  <c r="T190"/>
  <c r="R190"/>
  <c r="P190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72"/>
  <c r="BH172"/>
  <c r="BG172"/>
  <c r="BF172"/>
  <c r="T172"/>
  <c r="R172"/>
  <c r="P172"/>
  <c r="BI170"/>
  <c r="BH170"/>
  <c r="BG170"/>
  <c r="BF170"/>
  <c r="T170"/>
  <c r="R170"/>
  <c r="P170"/>
  <c r="BI168"/>
  <c r="BH168"/>
  <c r="BG168"/>
  <c r="BF168"/>
  <c r="T168"/>
  <c r="R168"/>
  <c r="P168"/>
  <c r="BI166"/>
  <c r="BH166"/>
  <c r="BG166"/>
  <c r="BF166"/>
  <c r="T166"/>
  <c r="R166"/>
  <c r="P166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J127"/>
  <c r="J126"/>
  <c r="F126"/>
  <c r="F124"/>
  <c r="E122"/>
  <c r="J92"/>
  <c r="J91"/>
  <c r="F91"/>
  <c r="F89"/>
  <c r="E87"/>
  <c r="J18"/>
  <c r="E18"/>
  <c r="F92"/>
  <c r="J17"/>
  <c r="J12"/>
  <c r="J124"/>
  <c r="E7"/>
  <c r="E120"/>
  <c i="1" r="L90"/>
  <c r="AM90"/>
  <c r="AM89"/>
  <c r="L89"/>
  <c r="AM87"/>
  <c r="L87"/>
  <c r="L85"/>
  <c r="L84"/>
  <c i="2" r="BK325"/>
  <c r="BK312"/>
  <c r="BK272"/>
  <c r="BK264"/>
  <c r="BK261"/>
  <c r="BK244"/>
  <c r="BK232"/>
  <c r="BK224"/>
  <c r="BK202"/>
  <c r="BK188"/>
  <c r="J168"/>
  <c r="J140"/>
  <c r="J307"/>
  <c r="BK301"/>
  <c r="BK283"/>
  <c r="BK273"/>
  <c r="BK265"/>
  <c r="J236"/>
  <c r="BK229"/>
  <c r="J218"/>
  <c r="J193"/>
  <c r="J188"/>
  <c r="J182"/>
  <c r="J156"/>
  <c r="J138"/>
  <c r="BK133"/>
  <c r="J331"/>
  <c r="J327"/>
  <c r="J314"/>
  <c r="J302"/>
  <c r="BK296"/>
  <c r="BK285"/>
  <c r="J278"/>
  <c r="J275"/>
  <c r="J270"/>
  <c r="J266"/>
  <c r="J238"/>
  <c r="BK218"/>
  <c r="J202"/>
  <c r="BK172"/>
  <c r="J158"/>
  <c r="J141"/>
  <c r="J136"/>
  <c r="J335"/>
  <c r="BK330"/>
  <c r="BK314"/>
  <c r="BK309"/>
  <c r="BK300"/>
  <c r="J294"/>
  <c r="BK289"/>
  <c r="BK284"/>
  <c r="BK280"/>
  <c r="J276"/>
  <c r="J271"/>
  <c r="BK260"/>
  <c r="BK255"/>
  <c r="J248"/>
  <c r="BK227"/>
  <c r="J220"/>
  <c r="BK170"/>
  <c r="J165"/>
  <c r="BK141"/>
  <c r="J133"/>
  <c i="3" r="J195"/>
  <c r="J192"/>
  <c r="J187"/>
  <c r="J175"/>
  <c r="BK170"/>
  <c r="BK157"/>
  <c r="BK146"/>
  <c r="BK143"/>
  <c r="BK136"/>
  <c r="BK199"/>
  <c r="BK191"/>
  <c r="BK185"/>
  <c r="BK179"/>
  <c r="BK163"/>
  <c r="J153"/>
  <c r="BK132"/>
  <c r="J197"/>
  <c r="BK183"/>
  <c r="BK178"/>
  <c r="J170"/>
  <c r="BK167"/>
  <c r="BK158"/>
  <c r="BK151"/>
  <c r="J141"/>
  <c r="BK137"/>
  <c r="J194"/>
  <c r="J189"/>
  <c r="BK176"/>
  <c r="BK169"/>
  <c r="BK165"/>
  <c r="J157"/>
  <c r="BK144"/>
  <c r="BK140"/>
  <c r="J136"/>
  <c i="2" r="J334"/>
  <c r="J316"/>
  <c r="BK294"/>
  <c r="BK270"/>
  <c r="J262"/>
  <c r="J255"/>
  <c r="J252"/>
  <c r="J242"/>
  <c r="J229"/>
  <c r="BK208"/>
  <c r="BK193"/>
  <c r="BK182"/>
  <c r="BK162"/>
  <c r="BK327"/>
  <c r="J310"/>
  <c r="BK306"/>
  <c r="J300"/>
  <c r="J281"/>
  <c r="BK266"/>
  <c r="BK259"/>
  <c r="BK248"/>
  <c r="BK234"/>
  <c r="BK220"/>
  <c r="J196"/>
  <c r="J190"/>
  <c r="J184"/>
  <c r="J172"/>
  <c r="J160"/>
  <c r="BK140"/>
  <c r="J137"/>
  <c i="1" r="AS94"/>
  <c i="2" r="J298"/>
  <c r="J288"/>
  <c r="J280"/>
  <c r="BK276"/>
  <c r="J273"/>
  <c r="J267"/>
  <c r="J260"/>
  <c r="J234"/>
  <c r="J216"/>
  <c r="BK190"/>
  <c r="BK166"/>
  <c r="BK156"/>
  <c r="J139"/>
  <c r="BK134"/>
  <c r="BK334"/>
  <c r="BK331"/>
  <c r="J319"/>
  <c r="BK310"/>
  <c r="BK307"/>
  <c r="BK302"/>
  <c r="J296"/>
  <c r="J291"/>
  <c r="J285"/>
  <c r="BK281"/>
  <c r="J277"/>
  <c r="J274"/>
  <c r="J265"/>
  <c r="J261"/>
  <c r="J258"/>
  <c r="J250"/>
  <c r="J246"/>
  <c r="BK238"/>
  <c r="J222"/>
  <c r="J191"/>
  <c r="BK168"/>
  <c r="J162"/>
  <c r="BK136"/>
  <c i="3" r="J198"/>
  <c r="BK194"/>
  <c r="BK188"/>
  <c r="BK181"/>
  <c r="BK180"/>
  <c r="BK174"/>
  <c r="J158"/>
  <c r="J148"/>
  <c r="J144"/>
  <c r="J138"/>
  <c r="BK135"/>
  <c r="BK198"/>
  <c r="J196"/>
  <c r="BK190"/>
  <c r="J181"/>
  <c r="BK177"/>
  <c r="BK155"/>
  <c r="BK148"/>
  <c r="J199"/>
  <c r="J188"/>
  <c r="BK182"/>
  <c r="BK175"/>
  <c r="BK168"/>
  <c r="J160"/>
  <c r="J155"/>
  <c r="J152"/>
  <c r="J146"/>
  <c r="J139"/>
  <c r="J185"/>
  <c r="J178"/>
  <c r="J173"/>
  <c r="J168"/>
  <c r="BK162"/>
  <c r="BK145"/>
  <c r="BK141"/>
  <c r="BK138"/>
  <c r="J135"/>
  <c r="J132"/>
  <c i="2" r="J332"/>
  <c r="BK319"/>
  <c r="BK313"/>
  <c r="BK292"/>
  <c r="BK267"/>
  <c r="J263"/>
  <c r="BK258"/>
  <c r="BK250"/>
  <c r="BK236"/>
  <c r="J227"/>
  <c r="J205"/>
  <c r="BK196"/>
  <c r="J170"/>
  <c r="BK165"/>
  <c r="J142"/>
  <c r="J312"/>
  <c r="BK304"/>
  <c r="BK291"/>
  <c r="BK274"/>
  <c r="J272"/>
  <c r="J264"/>
  <c r="BK246"/>
  <c r="J224"/>
  <c r="BK216"/>
  <c r="BK191"/>
  <c r="BK186"/>
  <c r="J163"/>
  <c r="BK158"/>
  <c r="BK139"/>
  <c r="BK135"/>
  <c r="BK335"/>
  <c r="J330"/>
  <c r="BK316"/>
  <c r="J309"/>
  <c r="J301"/>
  <c r="J289"/>
  <c r="J284"/>
  <c r="BK277"/>
  <c r="BK271"/>
  <c r="J269"/>
  <c r="BK263"/>
  <c r="J244"/>
  <c r="BK222"/>
  <c r="J208"/>
  <c r="J186"/>
  <c r="BK160"/>
  <c r="BK142"/>
  <c r="BK137"/>
  <c r="J135"/>
  <c r="J134"/>
  <c r="BK332"/>
  <c r="J325"/>
  <c r="J313"/>
  <c r="J306"/>
  <c r="J304"/>
  <c r="BK298"/>
  <c r="J292"/>
  <c r="BK288"/>
  <c r="J283"/>
  <c r="BK278"/>
  <c r="BK275"/>
  <c r="BK269"/>
  <c r="BK262"/>
  <c r="J259"/>
  <c r="BK252"/>
  <c r="BK242"/>
  <c r="J232"/>
  <c r="BK205"/>
  <c r="BK184"/>
  <c r="J166"/>
  <c r="BK163"/>
  <c r="BK138"/>
  <c i="3" r="BK196"/>
  <c r="J193"/>
  <c r="J191"/>
  <c r="J183"/>
  <c r="J177"/>
  <c r="J172"/>
  <c r="J163"/>
  <c r="BK152"/>
  <c r="J145"/>
  <c r="BK139"/>
  <c r="BK134"/>
  <c r="BK197"/>
  <c r="BK192"/>
  <c r="BK189"/>
  <c r="J182"/>
  <c r="J176"/>
  <c r="J162"/>
  <c r="J151"/>
  <c r="BK193"/>
  <c r="BK187"/>
  <c r="J179"/>
  <c r="BK173"/>
  <c r="J169"/>
  <c r="J165"/>
  <c r="BK153"/>
  <c r="BK149"/>
  <c r="J140"/>
  <c r="BK195"/>
  <c r="J190"/>
  <c r="J180"/>
  <c r="J174"/>
  <c r="BK172"/>
  <c r="J167"/>
  <c r="BK160"/>
  <c r="J149"/>
  <c r="J143"/>
  <c r="J137"/>
  <c r="J134"/>
  <c i="2" l="1" r="BK132"/>
  <c r="J132"/>
  <c r="J98"/>
  <c r="P181"/>
  <c r="T195"/>
  <c r="T257"/>
  <c r="T268"/>
  <c r="T308"/>
  <c r="P318"/>
  <c r="P317"/>
  <c r="R329"/>
  <c r="R328"/>
  <c r="T333"/>
  <c i="3" r="R133"/>
  <c r="R130"/>
  <c r="P142"/>
  <c r="P147"/>
  <c r="P150"/>
  <c r="T156"/>
  <c r="P161"/>
  <c i="2" r="T132"/>
  <c r="R181"/>
  <c r="BK195"/>
  <c r="J195"/>
  <c r="J100"/>
  <c r="P257"/>
  <c r="P268"/>
  <c r="P308"/>
  <c r="BK318"/>
  <c r="J318"/>
  <c r="J107"/>
  <c r="BK329"/>
  <c r="J329"/>
  <c r="J109"/>
  <c r="BK333"/>
  <c r="J333"/>
  <c r="J110"/>
  <c i="3" r="T133"/>
  <c r="T130"/>
  <c r="R142"/>
  <c r="BK150"/>
  <c r="J150"/>
  <c r="J101"/>
  <c r="BK156"/>
  <c r="J156"/>
  <c r="J103"/>
  <c r="BK161"/>
  <c r="J161"/>
  <c r="J105"/>
  <c r="T161"/>
  <c r="BK166"/>
  <c r="J166"/>
  <c r="J107"/>
  <c r="T166"/>
  <c i="2" r="P132"/>
  <c r="BK181"/>
  <c r="J181"/>
  <c r="J99"/>
  <c r="R195"/>
  <c r="BK257"/>
  <c r="J257"/>
  <c r="J102"/>
  <c r="R268"/>
  <c r="BK308"/>
  <c r="J308"/>
  <c r="J104"/>
  <c r="R318"/>
  <c r="R317"/>
  <c r="T329"/>
  <c r="T328"/>
  <c r="R333"/>
  <c i="3" r="P133"/>
  <c r="P130"/>
  <c i="1" r="AU96"/>
  <c i="3" r="T142"/>
  <c r="R147"/>
  <c r="T150"/>
  <c r="R156"/>
  <c r="P166"/>
  <c i="2" r="R132"/>
  <c r="R131"/>
  <c r="R130"/>
  <c r="T181"/>
  <c r="P195"/>
  <c r="R257"/>
  <c r="BK268"/>
  <c r="J268"/>
  <c r="J103"/>
  <c r="R308"/>
  <c r="T318"/>
  <c r="T317"/>
  <c r="P329"/>
  <c r="P328"/>
  <c r="P333"/>
  <c i="3" r="BK133"/>
  <c r="J133"/>
  <c r="J98"/>
  <c r="BK142"/>
  <c r="J142"/>
  <c r="J99"/>
  <c r="BK147"/>
  <c r="J147"/>
  <c r="J100"/>
  <c r="T147"/>
  <c r="R150"/>
  <c r="P156"/>
  <c r="R161"/>
  <c r="R166"/>
  <c r="BK171"/>
  <c r="J171"/>
  <c r="J108"/>
  <c r="P171"/>
  <c r="R171"/>
  <c r="T171"/>
  <c r="BK186"/>
  <c r="J186"/>
  <c r="J110"/>
  <c r="P186"/>
  <c r="R186"/>
  <c r="T186"/>
  <c r="BK131"/>
  <c r="BK154"/>
  <c r="J154"/>
  <c r="J102"/>
  <c i="2" r="BK254"/>
  <c r="J254"/>
  <c r="J101"/>
  <c r="BK315"/>
  <c r="J315"/>
  <c r="J105"/>
  <c i="3" r="BK159"/>
  <c r="J159"/>
  <c r="J104"/>
  <c r="BK164"/>
  <c r="J164"/>
  <c r="J106"/>
  <c r="BK184"/>
  <c r="J184"/>
  <c r="J109"/>
  <c r="J89"/>
  <c r="BE138"/>
  <c r="BE148"/>
  <c r="BE149"/>
  <c r="BE151"/>
  <c r="BE152"/>
  <c r="BE153"/>
  <c r="BE157"/>
  <c r="BE169"/>
  <c r="BE173"/>
  <c r="BE180"/>
  <c r="BE187"/>
  <c r="BE190"/>
  <c r="BE191"/>
  <c r="BE192"/>
  <c r="BE193"/>
  <c r="BE195"/>
  <c r="BE196"/>
  <c i="2" r="BK131"/>
  <c r="J131"/>
  <c r="J97"/>
  <c i="3" r="E120"/>
  <c r="BE155"/>
  <c r="BE162"/>
  <c r="BE165"/>
  <c r="BE176"/>
  <c r="BE179"/>
  <c r="BE188"/>
  <c r="BE197"/>
  <c r="BE198"/>
  <c r="F92"/>
  <c r="BE132"/>
  <c r="BE135"/>
  <c r="BE137"/>
  <c r="BE139"/>
  <c r="BE140"/>
  <c r="BE146"/>
  <c r="BE158"/>
  <c r="BE167"/>
  <c r="BE170"/>
  <c r="BE174"/>
  <c r="BE185"/>
  <c r="BE199"/>
  <c r="BE134"/>
  <c r="BE136"/>
  <c r="BE141"/>
  <c r="BE143"/>
  <c r="BE144"/>
  <c r="BE145"/>
  <c r="BE160"/>
  <c r="BE163"/>
  <c r="BE168"/>
  <c r="BE172"/>
  <c r="BE175"/>
  <c r="BE177"/>
  <c r="BE178"/>
  <c r="BE181"/>
  <c r="BE182"/>
  <c r="BE183"/>
  <c r="BE189"/>
  <c r="BE194"/>
  <c i="2" r="E85"/>
  <c r="BE134"/>
  <c r="BE138"/>
  <c r="BE139"/>
  <c r="BE142"/>
  <c r="BE156"/>
  <c r="BE193"/>
  <c r="BE196"/>
  <c r="BE218"/>
  <c r="BE242"/>
  <c r="BE248"/>
  <c r="BE266"/>
  <c r="BE271"/>
  <c r="BE278"/>
  <c r="BE280"/>
  <c r="BE281"/>
  <c r="BE283"/>
  <c r="BE284"/>
  <c r="BE285"/>
  <c r="BE288"/>
  <c r="BE289"/>
  <c r="BE296"/>
  <c r="BE298"/>
  <c r="BE306"/>
  <c r="BE319"/>
  <c r="BE332"/>
  <c r="BE334"/>
  <c r="BE335"/>
  <c r="BE162"/>
  <c r="BE163"/>
  <c r="BE172"/>
  <c r="BE184"/>
  <c r="BE186"/>
  <c r="BE191"/>
  <c r="BE202"/>
  <c r="BE208"/>
  <c r="BE227"/>
  <c r="BE229"/>
  <c r="BE232"/>
  <c r="BE234"/>
  <c r="BE244"/>
  <c r="BE250"/>
  <c r="BE261"/>
  <c r="BE273"/>
  <c r="BE275"/>
  <c r="BE291"/>
  <c r="BE294"/>
  <c r="BE304"/>
  <c r="BE309"/>
  <c r="BE310"/>
  <c r="BE312"/>
  <c r="BE325"/>
  <c r="J89"/>
  <c r="F127"/>
  <c r="BE160"/>
  <c r="BE166"/>
  <c r="BE168"/>
  <c r="BE170"/>
  <c r="BE182"/>
  <c r="BE205"/>
  <c r="BE224"/>
  <c r="BE236"/>
  <c r="BE238"/>
  <c r="BE252"/>
  <c r="BE255"/>
  <c r="BE258"/>
  <c r="BE260"/>
  <c r="BE262"/>
  <c r="BE263"/>
  <c r="BE264"/>
  <c r="BE267"/>
  <c r="BE270"/>
  <c r="BE272"/>
  <c r="BE276"/>
  <c r="BE277"/>
  <c r="BE292"/>
  <c r="BE302"/>
  <c r="BE307"/>
  <c r="BE313"/>
  <c r="BE314"/>
  <c r="BE331"/>
  <c r="BE133"/>
  <c r="BE135"/>
  <c r="BE136"/>
  <c r="BE137"/>
  <c r="BE140"/>
  <c r="BE141"/>
  <c r="BE158"/>
  <c r="BE165"/>
  <c r="BE188"/>
  <c r="BE190"/>
  <c r="BE216"/>
  <c r="BE220"/>
  <c r="BE222"/>
  <c r="BE246"/>
  <c r="BE259"/>
  <c r="BE265"/>
  <c r="BE269"/>
  <c r="BE274"/>
  <c r="BE300"/>
  <c r="BE301"/>
  <c r="BE316"/>
  <c r="BE327"/>
  <c r="BE330"/>
  <c r="F35"/>
  <c i="1" r="BB95"/>
  <c i="2" r="F34"/>
  <c i="1" r="BA95"/>
  <c i="3" r="F37"/>
  <c i="1" r="BD96"/>
  <c i="3" r="F36"/>
  <c i="1" r="BC96"/>
  <c i="2" r="F37"/>
  <c i="1" r="BD95"/>
  <c i="3" r="J34"/>
  <c i="1" r="AW96"/>
  <c i="3" r="F35"/>
  <c i="1" r="BB96"/>
  <c i="2" r="J34"/>
  <c i="1" r="AW95"/>
  <c i="2" r="F36"/>
  <c i="1" r="BC95"/>
  <c i="3" r="F34"/>
  <c i="1" r="BA96"/>
  <c i="3" l="1" r="BK130"/>
  <c r="J130"/>
  <c r="J96"/>
  <c i="2" r="P131"/>
  <c r="P130"/>
  <c i="1" r="AU95"/>
  <c i="2" r="T131"/>
  <c r="T130"/>
  <c r="BK317"/>
  <c r="J317"/>
  <c r="J106"/>
  <c i="3" r="J131"/>
  <c r="J97"/>
  <c i="2" r="BK328"/>
  <c r="J328"/>
  <c r="J108"/>
  <c r="BK130"/>
  <c r="J130"/>
  <c r="J96"/>
  <c i="1" r="AU94"/>
  <c i="2" r="F33"/>
  <c i="1" r="AZ95"/>
  <c i="2" r="J33"/>
  <c i="1" r="AV95"/>
  <c r="AT95"/>
  <c r="BB94"/>
  <c r="W31"/>
  <c r="BD94"/>
  <c r="W33"/>
  <c i="3" r="J33"/>
  <c i="1" r="AV96"/>
  <c r="AT96"/>
  <c r="BA94"/>
  <c r="W30"/>
  <c r="BC94"/>
  <c r="AY94"/>
  <c i="3" r="F33"/>
  <c i="1" r="AZ96"/>
  <c i="3" l="1" r="J30"/>
  <c i="1" r="AG96"/>
  <c r="AW94"/>
  <c r="AK30"/>
  <c r="AX94"/>
  <c r="AZ94"/>
  <c r="AV94"/>
  <c r="AK29"/>
  <c r="W32"/>
  <c i="2" r="J30"/>
  <c i="1" r="AG95"/>
  <c r="AG94"/>
  <c r="AK26"/>
  <c i="3" l="1" r="J39"/>
  <c i="1" r="AK35"/>
  <c i="2" r="J39"/>
  <c i="1" r="AN95"/>
  <c r="AN96"/>
  <c r="AT94"/>
  <c r="W29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<sst xmlns="http://schemas.openxmlformats.org/spreadsheetml/2006/main">
  <si>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</si>
  <si>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</si>
  <si>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</si>
  <si>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</si>
  <si>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</si>
  <si>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{1a503fd1-8882-4d4f-adb3-6861d6d398b7}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</si>
  <si>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</si>
  <si>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</si>
  <si>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</si>
  <si>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</si>
  <si>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</si>
  <si>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</si>
  <si>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</si>
  <si>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</si>
  <si>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Y471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</si>
  <si>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</si>
  <si>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</si>
  <si>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komunikace na p.p.č.3481/2 Chodová Planá</t>
  </si>
  <si>
    <t>KSO:</t>
  </si>
  <si>
    <t>CC-CZ:</t>
  </si>
  <si>
    <t>Místo:</t>
  </si>
  <si>
    <t>Chodová Planá</t>
  </si>
  <si>
    <t>Datum:</t>
  </si>
  <si>
    <t>22. 8. 2021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</si>
  <si>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</si>
  <si>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</si>
  <si>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</si>
  <si>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</si>
  <si>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</si>
  <si>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</si>
  <si>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</si>
  <si>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Bc.Pašava Michal</t>
  </si>
  <si>
    <t>True</t>
  </si>
  <si>
    <t>Zpracovatel:</t>
  </si>
  <si>
    <t>Milan Hájek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</si>
  <si>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</si>
  <si>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</si>
  <si>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</si>
  <si>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</si>
  <si>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</si>
  <si>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</si>
  <si>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</si>
  <si>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</si>
  <si>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</si>
  <si>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</si>
  <si>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</si>
  <si>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</si>
  <si>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</si>
  <si>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</si>
  <si>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</si>
  <si>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</si>
  <si>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</si>
  <si>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</si>
  <si>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</si>
  <si>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</si>
  <si>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</si>
  <si>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</si>
  <si>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</si>
  <si>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</si>
  <si>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</si>
  <si>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</si>
  <si>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</si>
  <si>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</si>
  <si>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</si>
  <si>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</si>
  <si>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</si>
  <si>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</si>
  <si>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</si>
  <si>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</si>
  <si>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</si>
  <si>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</si>
  <si>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</si>
  <si>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</si>
  <si>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</si>
  <si>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</si>
  <si>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</si>
  <si>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</si>
  <si>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</si>
  <si>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</si>
  <si>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</si>
  <si>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</si>
  <si>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10</t>
  </si>
  <si>
    <t>Zpevněné plochy</t>
  </si>
  <si>
    <t>STA</t>
  </si>
  <si>
    <t>1</t>
  </si>
  <si>
    <t>{25647311-eafa-4c32-9443-665303ba5dbf}</t>
  </si>
  <si>
    <t>2</t>
  </si>
  <si>
    <t>20</t>
  </si>
  <si>
    <t>Dešťová kanalizace</t>
  </si>
  <si>
    <t>{97dcdb50-0999-43df-ad5f-1acc1b0f7d3d}</t>
  </si>
  <si>
    <t>KRYCÍ LIST SOUPISU PRACÍ</t>
  </si>
  <si>
    <t>Objekt:</t>
  </si>
  <si>
    <t>10 - Zpevněné plochy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</si>
  <si>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</si>
  <si>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</si>
  <si>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</si>
  <si>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</si>
  <si>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</si>
  <si>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</si>
  <si>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</si>
  <si>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</si>
  <si>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</si>
  <si>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</si>
  <si>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</si>
  <si>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</si>
  <si>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</si>
  <si>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</si>
  <si>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</si>
  <si>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</si>
  <si>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M - Práce a dodávky M</t>
  </si>
  <si>
    <t xml:space="preserve">    21-M - Elektromontáže</t>
  </si>
  <si>
    <t>VRN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</si>
  <si>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</si>
  <si>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</si>
  <si>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</si>
  <si>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</si>
  <si>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</si>
  <si>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</si>
  <si>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</si>
  <si>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</si>
  <si>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</si>
  <si>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</si>
  <si>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</si>
  <si>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</si>
  <si>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</si>
  <si>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</si>
  <si>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</si>
  <si>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</si>
  <si>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</si>
  <si>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</si>
  <si>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112151012</t>
  </si>
  <si>
    <t>Volné kácení stromů s rozřezáním a odvětvením D kmene přes 200 do 300 mm</t>
  </si>
  <si>
    <t>kus</t>
  </si>
  <si>
    <t>CS ÚRS 2021 02</t>
  </si>
  <si>
    <t>4</t>
  </si>
  <si>
    <t>-1079189063</t>
  </si>
  <si>
    <t>112201112</t>
  </si>
  <si>
    <t>Odstranění pařezů D přes 0,2 do 0,3 m v rovině a svahu do 1:5 s odklizením do 20 m a zasypáním jámy</t>
  </si>
  <si>
    <t>-1432785713</t>
  </si>
  <si>
    <t>3</t>
  </si>
  <si>
    <t>113107142</t>
  </si>
  <si>
    <t>Odstranění podkladu živičného tl přes 50 do 100 mm ručně</t>
  </si>
  <si>
    <t>m2</t>
  </si>
  <si>
    <t>1794594897</t>
  </si>
  <si>
    <t>113107222</t>
  </si>
  <si>
    <t>Odstranění podkladu z kameniva drceného tl přes 100 do 200 mm strojně pl přes 200 m2</t>
  </si>
  <si>
    <t>-1340665780</t>
  </si>
  <si>
    <t>5</t>
  </si>
  <si>
    <t>113154113</t>
  </si>
  <si>
    <t>Frézování živičného krytu tl 50 mm pruh š 0,5 m pl do 500 m2 bez překážek v trase</t>
  </si>
  <si>
    <t>-278563205</t>
  </si>
  <si>
    <t>6</t>
  </si>
  <si>
    <t>113201111</t>
  </si>
  <si>
    <t>Vytrhání obrub chodníkových ležatých</t>
  </si>
  <si>
    <t>m</t>
  </si>
  <si>
    <t>413636580</t>
  </si>
  <si>
    <t>7</t>
  </si>
  <si>
    <t>113201112</t>
  </si>
  <si>
    <t>Vytrhání obrub silničních ležatých</t>
  </si>
  <si>
    <t>-809991984</t>
  </si>
  <si>
    <t>8</t>
  </si>
  <si>
    <t>113203111</t>
  </si>
  <si>
    <t>Vytrhání obrub z dlažebních kostek</t>
  </si>
  <si>
    <t>-2039551391</t>
  </si>
  <si>
    <t>9</t>
  </si>
  <si>
    <t>121151103</t>
  </si>
  <si>
    <t>Sejmutí ornice plochy do 100 m2 tl vrstvy do 200 mm strojně</t>
  </si>
  <si>
    <t>-1495959560</t>
  </si>
  <si>
    <t>122251104</t>
  </si>
  <si>
    <t>Odkopávky a prokopávky nezapažené v hornině třídy těžitelnosti I skupiny 3 objem do 500 m3 strojně</t>
  </si>
  <si>
    <t>m3</t>
  </si>
  <si>
    <t>1425817628</t>
  </si>
  <si>
    <t>VV</t>
  </si>
  <si>
    <t>545*0,52 "komunikace - asfalt</t>
  </si>
  <si>
    <t>138*0,54 "parkoviště - kamenné kostky 9/10</t>
  </si>
  <si>
    <t>51*0,46 "sjezdy - kamenné kostky 9/10</t>
  </si>
  <si>
    <t>27*0,56 "středový ostrůvek - kamenné kostky 9/10</t>
  </si>
  <si>
    <t>48*0,2 "kačírek</t>
  </si>
  <si>
    <t>1,5*0,3 "chodník - kamenná dlažba 4/6</t>
  </si>
  <si>
    <t>17,5*0,29 "chodník - asfalt</t>
  </si>
  <si>
    <t>10*0,46 "reliéfní dlažba - kámen 9/11 černá</t>
  </si>
  <si>
    <t>545*0,3 "komunikace - asfalt - sanace</t>
  </si>
  <si>
    <t>138*0,3 "parkoviště - kamenné kostky 9/10 - sanace</t>
  </si>
  <si>
    <t>51*0,3 "sjezdy - kamenné kostky 9/10 - sanace</t>
  </si>
  <si>
    <t>27*0,3 "středový ostrůvek - kamenné kostky 9/10 - sanace</t>
  </si>
  <si>
    <t>10*0,3 "reliéfní dlažba - kámen 9/11 černá - sanace</t>
  </si>
  <si>
    <t>11</t>
  </si>
  <si>
    <t>132251101</t>
  </si>
  <si>
    <t>Hloubení rýh nezapažených š do 800 mm v hornině třídy těžitelnosti I skupiny 3 objem do 20 m3 strojně</t>
  </si>
  <si>
    <t>1437037784</t>
  </si>
  <si>
    <t>87*0,3*0,5</t>
  </si>
  <si>
    <t>12</t>
  </si>
  <si>
    <t>162751117</t>
  </si>
  <si>
    <t>Vodorovné přemístění přes 9 000 do 10000 m výkopku/sypaniny z horniny třídy těžitelnosti I skupiny 1 až 3</t>
  </si>
  <si>
    <t>141222624</t>
  </si>
  <si>
    <t>647,525+13,05</t>
  </si>
  <si>
    <t>13</t>
  </si>
  <si>
    <t>171201231</t>
  </si>
  <si>
    <t>Poplatek za uložení zeminy a kamení na recyklační skládce (skládkovné) kód odpadu 17 05 04</t>
  </si>
  <si>
    <t>t</t>
  </si>
  <si>
    <t>-519095945</t>
  </si>
  <si>
    <t>660,575*2 'Přepočtené koeficientem množství</t>
  </si>
  <si>
    <t>14</t>
  </si>
  <si>
    <t>171251201</t>
  </si>
  <si>
    <t>Uložení sypaniny na skládky nebo meziskládky</t>
  </si>
  <si>
    <t>325351792</t>
  </si>
  <si>
    <t>181311103</t>
  </si>
  <si>
    <t>Rozprostření ornice tl vrstvy do 200 mm v rovině nebo ve svahu do 1:5 ručně</t>
  </si>
  <si>
    <t>-1781543981</t>
  </si>
  <si>
    <t>245 "trávník</t>
  </si>
  <si>
    <t>16</t>
  </si>
  <si>
    <t>M</t>
  </si>
  <si>
    <t>10371500</t>
  </si>
  <si>
    <t>substrát pro trávníky VL</t>
  </si>
  <si>
    <t>283710714</t>
  </si>
  <si>
    <t>17</t>
  </si>
  <si>
    <t>181411131</t>
  </si>
  <si>
    <t>Založení parkového trávníku výsevem pl do 1000 m2 v rovině a ve svahu do 1:5</t>
  </si>
  <si>
    <t>2073333758</t>
  </si>
  <si>
    <t>18</t>
  </si>
  <si>
    <t>00572410</t>
  </si>
  <si>
    <t>osivo směs travní parková</t>
  </si>
  <si>
    <t>kg</t>
  </si>
  <si>
    <t>-943184670</t>
  </si>
  <si>
    <t>245*0,02 'Přepočtené koeficientem množství</t>
  </si>
  <si>
    <t>19</t>
  </si>
  <si>
    <t>181951111</t>
  </si>
  <si>
    <t>Úprava pláně v hornině třídy těžitelnosti I skupiny 1 až 3 bez zhutnění strojně</t>
  </si>
  <si>
    <t>730552140</t>
  </si>
  <si>
    <t>181951112</t>
  </si>
  <si>
    <t>Úprava pláně v hornině třídy těžitelnosti I skupiny 1 až 3 se zhutněním strojně</t>
  </si>
  <si>
    <t>-1033675521</t>
  </si>
  <si>
    <t>545 "komunikace - asfalt</t>
  </si>
  <si>
    <t>138 "parkoviště - kamenné kostky 9/10</t>
  </si>
  <si>
    <t>51 "sjezdy - kamenné kostky 9/10</t>
  </si>
  <si>
    <t>27 "středový ostrůvek - kamenné kostky 9/10</t>
  </si>
  <si>
    <t>48 "kačírek</t>
  </si>
  <si>
    <t>1,5 "chodník - kamenná dlažba 4/6</t>
  </si>
  <si>
    <t>17,5 "chodník - asfalt</t>
  </si>
  <si>
    <t>10 "reliéfní dlažba - kámen 9/11 černá</t>
  </si>
  <si>
    <t>Zakládání</t>
  </si>
  <si>
    <t>211561111</t>
  </si>
  <si>
    <t>Výplň odvodňovacích žeber nebo trativodů kamenivem hrubým drceným frakce 4 až 16 mm</t>
  </si>
  <si>
    <t>-1125163393</t>
  </si>
  <si>
    <t>87*0,3*0,4</t>
  </si>
  <si>
    <t>22</t>
  </si>
  <si>
    <t>211971121</t>
  </si>
  <si>
    <t>Zřízení opláštění žeber nebo trativodů geotextilií v rýze nebo zářezu sklonu přes 1:2 š do 2,5 m</t>
  </si>
  <si>
    <t>69558966</t>
  </si>
  <si>
    <t>87*0,3*4</t>
  </si>
  <si>
    <t>23</t>
  </si>
  <si>
    <t>69311172</t>
  </si>
  <si>
    <t>geotextilie PP s ÚV stabilizací 300g/m2</t>
  </si>
  <si>
    <t>2074815084</t>
  </si>
  <si>
    <t>104,4*1,1845 'Přepočtené koeficientem množství</t>
  </si>
  <si>
    <t>24</t>
  </si>
  <si>
    <t>212532111</t>
  </si>
  <si>
    <t>Lože pro trativody z kameniva hrubého drceného</t>
  </si>
  <si>
    <t>-56027828</t>
  </si>
  <si>
    <t>87*0,3*0,1</t>
  </si>
  <si>
    <t>25</t>
  </si>
  <si>
    <t>212755214</t>
  </si>
  <si>
    <t>Trativody z drenážních trubek plastových flexibilních D 100 mm bez lože</t>
  </si>
  <si>
    <t>-1578341012</t>
  </si>
  <si>
    <t>26</t>
  </si>
  <si>
    <t>247681114</t>
  </si>
  <si>
    <t>Těsnění studny z jílu se zhutněním</t>
  </si>
  <si>
    <t>-1582725515</t>
  </si>
  <si>
    <t>7,5*0,5*0,15</t>
  </si>
  <si>
    <t>27</t>
  </si>
  <si>
    <t>58125110</t>
  </si>
  <si>
    <t>jíl surový kusový</t>
  </si>
  <si>
    <t>1001650239</t>
  </si>
  <si>
    <t>0,563*2,2 'Přepočtené koeficientem množství</t>
  </si>
  <si>
    <t>Komunikace pozemní</t>
  </si>
  <si>
    <t>28</t>
  </si>
  <si>
    <t>564751111</t>
  </si>
  <si>
    <t>Podklad z kameniva hrubého drceného vel. 32-63 mm tl 150 mm</t>
  </si>
  <si>
    <t>-52360509</t>
  </si>
  <si>
    <t>545*2 "komunikace - asfalt - sanace</t>
  </si>
  <si>
    <t>138*2 "parkoviště - kamenné kostky 9/10 - sanace</t>
  </si>
  <si>
    <t>51*2 "sjezdy - kamenné kostky 9/10 - sanace</t>
  </si>
  <si>
    <t>27*2 "středový ostrůvek - kamenné kostky 9/10 - sanace</t>
  </si>
  <si>
    <t>10*2 "reliéfní dlažba - kámen 9/11 černá - sanace</t>
  </si>
  <si>
    <t>29</t>
  </si>
  <si>
    <t>564851111</t>
  </si>
  <si>
    <t>Podklad ze štěrkodrtě ŠD tl 150 mm</t>
  </si>
  <si>
    <t>627204979</t>
  </si>
  <si>
    <t>51 "sjezdy - kamenné kostky 9/10 f 0/32</t>
  </si>
  <si>
    <t>10 "reliéfní dlažba - kámen 9/11 černá f 0/32</t>
  </si>
  <si>
    <t>30</t>
  </si>
  <si>
    <t>564851113</t>
  </si>
  <si>
    <t>Podklad ze štěrkodrtě ŠD tl 170 mm</t>
  </si>
  <si>
    <t>50385753</t>
  </si>
  <si>
    <t>51 "sjezdy - kamenné kostky 9/10 f 0/63</t>
  </si>
  <si>
    <t>10 "reliéfní dlažba - kámen 9/11 černá f 0/63</t>
  </si>
  <si>
    <t>31</t>
  </si>
  <si>
    <t>564861111</t>
  </si>
  <si>
    <t>Podklad ze štěrkodrtě ŠD tl 200 mm</t>
  </si>
  <si>
    <t>644666155</t>
  </si>
  <si>
    <t>545 "komunikace - asfalt f 0/63</t>
  </si>
  <si>
    <t>545 "komunikace - asfalt f 0/32</t>
  </si>
  <si>
    <t>138 "parkoviště - kamenné kostky 9/10 f 0/63</t>
  </si>
  <si>
    <t>138 "parkoviště - kamenné kostky 9/10 f 0/32</t>
  </si>
  <si>
    <t>27 "středový ostrůvek - kamenné kostky 9/10 f 0/63</t>
  </si>
  <si>
    <t>1,5 "chodník - kamenná dlažba 4/6 f 0/32</t>
  </si>
  <si>
    <t>17,5 "chodník - asfalt f 0/32</t>
  </si>
  <si>
    <t>32</t>
  </si>
  <si>
    <t>564911511</t>
  </si>
  <si>
    <t>Podklad z R-materiálu tl 50 mm</t>
  </si>
  <si>
    <t>-1839267834</t>
  </si>
  <si>
    <t>33</t>
  </si>
  <si>
    <t>565165101</t>
  </si>
  <si>
    <t>Asfaltový beton vrstva podkladní ACP 16 (obalované kamenivo OKS) tl 80 mm š do 1,5 m</t>
  </si>
  <si>
    <t>1917562780</t>
  </si>
  <si>
    <t>34</t>
  </si>
  <si>
    <t>567130111</t>
  </si>
  <si>
    <t>Podklad ze směsi stmelené cementem SC C 1,5/2,0 (SC II) tl 160 mm</t>
  </si>
  <si>
    <t>-1415525162</t>
  </si>
  <si>
    <t>35</t>
  </si>
  <si>
    <t>571908111</t>
  </si>
  <si>
    <t>Kryt vymývaným dekoračním kamenivem (kačírkem) tl 200 mm</t>
  </si>
  <si>
    <t>-1411727624</t>
  </si>
  <si>
    <t>36</t>
  </si>
  <si>
    <t>573111113</t>
  </si>
  <si>
    <t>Postřik živičný infiltrační s posypem z asfaltu množství 1,5 kg/m2</t>
  </si>
  <si>
    <t>-925823640</t>
  </si>
  <si>
    <t>37</t>
  </si>
  <si>
    <t>573211107</t>
  </si>
  <si>
    <t>Postřik živičný spojovací z asfaltu v množství 0,30 kg/m2</t>
  </si>
  <si>
    <t>-1782570445</t>
  </si>
  <si>
    <t>38</t>
  </si>
  <si>
    <t>573211112</t>
  </si>
  <si>
    <t>Postřik živičný spojovací z asfaltu v množství 0,70 kg/m2</t>
  </si>
  <si>
    <t>-549791823</t>
  </si>
  <si>
    <t>14 "pracovní spára - asfalt</t>
  </si>
  <si>
    <t>39</t>
  </si>
  <si>
    <t>577133111</t>
  </si>
  <si>
    <t>Asfaltový beton vrstva obrusná ACO 8 (ABJ) tl 40 mm š do 3 m z nemodifikovaného asfaltu</t>
  </si>
  <si>
    <t>694870498</t>
  </si>
  <si>
    <t>40</t>
  </si>
  <si>
    <t>577134111</t>
  </si>
  <si>
    <t>Asfaltový beton vrstva obrusná ACO 11 (ABS) tř. I tl 40 mm š do 3 m z nemodifikovaného asfaltu</t>
  </si>
  <si>
    <t>473983579</t>
  </si>
  <si>
    <t>41</t>
  </si>
  <si>
    <t>577144111</t>
  </si>
  <si>
    <t>Asfaltový beton vrstva obrusná ACO 11 (ABS) tř. I tl 50 mm š do 3 m z nemodifikovaného asfaltu</t>
  </si>
  <si>
    <t>1984140942</t>
  </si>
  <si>
    <t>42</t>
  </si>
  <si>
    <t>591211111</t>
  </si>
  <si>
    <t>Kladení dlažby z kostek drobných z kamene do lože z kameniva těženého tl 50 mm</t>
  </si>
  <si>
    <t>-1064641876</t>
  </si>
  <si>
    <t xml:space="preserve">51 "sjezdy - kamenné kostky 9/10 </t>
  </si>
  <si>
    <t>43</t>
  </si>
  <si>
    <t>58381007</t>
  </si>
  <si>
    <t>kostka dlažební žula drobná 9/10</t>
  </si>
  <si>
    <t>333552380</t>
  </si>
  <si>
    <t>189*1,1 'Přepočtené koeficientem množství</t>
  </si>
  <si>
    <t>44</t>
  </si>
  <si>
    <t>58381007č</t>
  </si>
  <si>
    <t>kostka dlažební žula drobná 9/10 černá</t>
  </si>
  <si>
    <t>830053565</t>
  </si>
  <si>
    <t>10*1,1 'Přepočtené koeficientem množství</t>
  </si>
  <si>
    <t>45</t>
  </si>
  <si>
    <t>591241111</t>
  </si>
  <si>
    <t>Kladení dlažby z kostek drobných z kamene na MC tl 50 mm</t>
  </si>
  <si>
    <t>893044737</t>
  </si>
  <si>
    <t>46</t>
  </si>
  <si>
    <t>-2132228760</t>
  </si>
  <si>
    <t>27*1,1 'Přepočtené koeficientem množství</t>
  </si>
  <si>
    <t>47</t>
  </si>
  <si>
    <t>591411111</t>
  </si>
  <si>
    <t>Kladení dlažby z mozaiky jednobarevné komunikací pro pěší lože z kameniva</t>
  </si>
  <si>
    <t>-1306902665</t>
  </si>
  <si>
    <t>48</t>
  </si>
  <si>
    <t>58381004</t>
  </si>
  <si>
    <t>kostka dlažební mozaika žula 4/6 tř 1</t>
  </si>
  <si>
    <t>-2121371555</t>
  </si>
  <si>
    <t>1,5*1,1 'Přepočtené koeficientem množství</t>
  </si>
  <si>
    <t>Úpravy povrchů, podlahy a osazování výplní</t>
  </si>
  <si>
    <t>49</t>
  </si>
  <si>
    <t>631311125</t>
  </si>
  <si>
    <t>Mazanina tl přes 80 do 120 mm z betonu prostého bez zvýšených nároků na prostředí tř. C 20/25</t>
  </si>
  <si>
    <t>-937692236</t>
  </si>
  <si>
    <t>27*0,06 "středový ostrůvek - kamenné kostky 9/10 - dopočet podkladní ložné vrstvy</t>
  </si>
  <si>
    <t>Trubní vedení</t>
  </si>
  <si>
    <t>50</t>
  </si>
  <si>
    <t>895-1</t>
  </si>
  <si>
    <t>Bourání uliční vpusti</t>
  </si>
  <si>
    <t>-1058596861</t>
  </si>
  <si>
    <t>51</t>
  </si>
  <si>
    <t>895941311</t>
  </si>
  <si>
    <t>Zřízení vpusti kanalizační uliční z betonových dílců typ UVB-50</t>
  </si>
  <si>
    <t>-1849852017</t>
  </si>
  <si>
    <t>52</t>
  </si>
  <si>
    <t>59223852</t>
  </si>
  <si>
    <t>dno pro uliční vpusť s kalovou prohlubní betonové 450x300x50mm</t>
  </si>
  <si>
    <t>120805564</t>
  </si>
  <si>
    <t>53</t>
  </si>
  <si>
    <t>59223858</t>
  </si>
  <si>
    <t>skruž pro uliční vpusť horní betonová 450x570x50mm</t>
  </si>
  <si>
    <t>-893460950</t>
  </si>
  <si>
    <t>54</t>
  </si>
  <si>
    <t>59223866</t>
  </si>
  <si>
    <t>skruž pro uliční vpusť přechodová betonová 450-270x295x50m</t>
  </si>
  <si>
    <t>-1926651410</t>
  </si>
  <si>
    <t>55</t>
  </si>
  <si>
    <t>59223864</t>
  </si>
  <si>
    <t>prstenec pro uliční vpusť vyrovnávací betonový 390x60x130mm</t>
  </si>
  <si>
    <t>-420590837</t>
  </si>
  <si>
    <t>56</t>
  </si>
  <si>
    <t>59223854</t>
  </si>
  <si>
    <t>skruž pro uliční vpusť s výtokovým otvorem PVC betonová 450x350x50mm</t>
  </si>
  <si>
    <t>-1015845743</t>
  </si>
  <si>
    <t>57</t>
  </si>
  <si>
    <t>899203112</t>
  </si>
  <si>
    <t>Osazení mříží litinových včetně rámů a košů na bahno pro třídu zatížení B125, C250</t>
  </si>
  <si>
    <t>433543506</t>
  </si>
  <si>
    <t>58</t>
  </si>
  <si>
    <t>55242323</t>
  </si>
  <si>
    <t>mříž D 400 - konkávní 300x500mm</t>
  </si>
  <si>
    <t>1045036748</t>
  </si>
  <si>
    <t>59</t>
  </si>
  <si>
    <t>28661784</t>
  </si>
  <si>
    <t>revizní šachty D 400-kalový koš pro D 315</t>
  </si>
  <si>
    <t>1734199732</t>
  </si>
  <si>
    <t>Ostatní konstrukce a práce, bourání</t>
  </si>
  <si>
    <t>60</t>
  </si>
  <si>
    <t>914111111</t>
  </si>
  <si>
    <t>Montáž svislé dopravní značky do velikosti 1 m2 objímkami na sloupek nebo konzolu</t>
  </si>
  <si>
    <t>1701844380</t>
  </si>
  <si>
    <t>61</t>
  </si>
  <si>
    <t>404442570</t>
  </si>
  <si>
    <t>značka svislá</t>
  </si>
  <si>
    <t>-40576739</t>
  </si>
  <si>
    <t>62</t>
  </si>
  <si>
    <t>914431112</t>
  </si>
  <si>
    <t>Montáž dopravního zrcadla o velikosti do 1 m2 na sloupek nebo konzolu</t>
  </si>
  <si>
    <t>1071361888</t>
  </si>
  <si>
    <t>63</t>
  </si>
  <si>
    <t>40445200</t>
  </si>
  <si>
    <t>zrcadlo dopravní kruhové D 600mm</t>
  </si>
  <si>
    <t>128557460</t>
  </si>
  <si>
    <t>64</t>
  </si>
  <si>
    <t>914511112</t>
  </si>
  <si>
    <t>Montáž sloupku dopravních značek délky do 3,5 m s betonovým základem a patkou</t>
  </si>
  <si>
    <t>1429658160</t>
  </si>
  <si>
    <t>65</t>
  </si>
  <si>
    <t>404452250</t>
  </si>
  <si>
    <t>sloupek pro dopravní značku Zn D 60mm v 3,5m</t>
  </si>
  <si>
    <t>-36485729</t>
  </si>
  <si>
    <t>66</t>
  </si>
  <si>
    <t>404452400</t>
  </si>
  <si>
    <t>patka pro sloupek Al D 60mm</t>
  </si>
  <si>
    <t>-324982703</t>
  </si>
  <si>
    <t>67</t>
  </si>
  <si>
    <t>404452530</t>
  </si>
  <si>
    <t>víčko plastové na sloupek D 60mm</t>
  </si>
  <si>
    <t>-1846906901</t>
  </si>
  <si>
    <t>68</t>
  </si>
  <si>
    <t>404452560</t>
  </si>
  <si>
    <t>svorka upínací na sloupek dopravní značky D 60mm</t>
  </si>
  <si>
    <t>-1622778344</t>
  </si>
  <si>
    <t>69</t>
  </si>
  <si>
    <t>915211111</t>
  </si>
  <si>
    <t>Vodorovné dopravní značení dělící čáry souvislé š 125 mm bílý plast</t>
  </si>
  <si>
    <t>-1054194667</t>
  </si>
  <si>
    <t>7*5,68</t>
  </si>
  <si>
    <t>70</t>
  </si>
  <si>
    <t>915311111</t>
  </si>
  <si>
    <t>Předformátované vodorovné dopravní značení dopravní značky do 1 m2</t>
  </si>
  <si>
    <t>-720950801</t>
  </si>
  <si>
    <t>71</t>
  </si>
  <si>
    <t>915611111</t>
  </si>
  <si>
    <t>Předznačení vodorovného liniového značení</t>
  </si>
  <si>
    <t>-702034842</t>
  </si>
  <si>
    <t>72</t>
  </si>
  <si>
    <t>915621111</t>
  </si>
  <si>
    <t>Předznačení vodorovného plošného značení</t>
  </si>
  <si>
    <t>-1013718216</t>
  </si>
  <si>
    <t>73</t>
  </si>
  <si>
    <t>916111112</t>
  </si>
  <si>
    <t>Osazení obruby z velkých kostek bez boční opěry do lože z betonu prostého</t>
  </si>
  <si>
    <t>1559849724</t>
  </si>
  <si>
    <t>74</t>
  </si>
  <si>
    <t>58381008</t>
  </si>
  <si>
    <t>kostka dlažební žula velká 15/17</t>
  </si>
  <si>
    <t>-1499676664</t>
  </si>
  <si>
    <t>21*0,2</t>
  </si>
  <si>
    <t>4,2*1,1 'Přepočtené koeficientem množství</t>
  </si>
  <si>
    <t>75</t>
  </si>
  <si>
    <t>916131213</t>
  </si>
  <si>
    <t>Osazení silničního obrubníku betonového stojatého s boční opěrou do lože z betonu prostého</t>
  </si>
  <si>
    <t>-1912371165</t>
  </si>
  <si>
    <t>76</t>
  </si>
  <si>
    <t>59217031</t>
  </si>
  <si>
    <t>obrubník betonový silniční 1000x150x250mm</t>
  </si>
  <si>
    <t>449700215</t>
  </si>
  <si>
    <t>4,5*1,02 'Přepočtené koeficientem množství</t>
  </si>
  <si>
    <t>77</t>
  </si>
  <si>
    <t>916231213</t>
  </si>
  <si>
    <t>Osazení chodníkového obrubníku betonového stojatého s boční opěrou do lože z betonu prostého</t>
  </si>
  <si>
    <t>1466172340</t>
  </si>
  <si>
    <t>78</t>
  </si>
  <si>
    <t>59217016</t>
  </si>
  <si>
    <t>obrubník betonový chodníkový 1000x80x250mm</t>
  </si>
  <si>
    <t>-1932363286</t>
  </si>
  <si>
    <t>9*1,02 'Přepočtené koeficientem množství</t>
  </si>
  <si>
    <t>79</t>
  </si>
  <si>
    <t>916241213</t>
  </si>
  <si>
    <t>Osazení obrubníku kamenného stojatého s boční opěrou do lože z betonu prostého</t>
  </si>
  <si>
    <t>-1187367365</t>
  </si>
  <si>
    <t>228+34</t>
  </si>
  <si>
    <t>80</t>
  </si>
  <si>
    <t>58380007</t>
  </si>
  <si>
    <t>obrubník kamenný žulový přímý 1000x150x250mm</t>
  </si>
  <si>
    <t>-1958301038</t>
  </si>
  <si>
    <t>228*1,1 'Přepočtené koeficientem množství</t>
  </si>
  <si>
    <t>81</t>
  </si>
  <si>
    <t>58380374</t>
  </si>
  <si>
    <t>obrubník kamenný žulový přímý 1000x120x250mm</t>
  </si>
  <si>
    <t>-1724470109</t>
  </si>
  <si>
    <t>34*1,1 'Přepočtené koeficientem množství</t>
  </si>
  <si>
    <t>82</t>
  </si>
  <si>
    <t>919111212</t>
  </si>
  <si>
    <t>Řezání spár pro vytvoření komůrky š 10 mm hl 20 mm pro těsnící zálivku v CB krytu</t>
  </si>
  <si>
    <t>-613524641</t>
  </si>
  <si>
    <t>83</t>
  </si>
  <si>
    <t>919121111</t>
  </si>
  <si>
    <t>Těsnění spár zálivkou za studena pro komůrky š 10 mm hl 20 mm s těsnicím profilem</t>
  </si>
  <si>
    <t>1174832374</t>
  </si>
  <si>
    <t>84</t>
  </si>
  <si>
    <t>935113111</t>
  </si>
  <si>
    <t>Osazení odvodňovacího polymerbetonového žlabu s krycím roštem šířky do 200 mm</t>
  </si>
  <si>
    <t>-1421043638</t>
  </si>
  <si>
    <t>24+20</t>
  </si>
  <si>
    <t>85</t>
  </si>
  <si>
    <t>56241001</t>
  </si>
  <si>
    <t>žlab PE vyztužený skelnými vlákny zátěž A15-D 400kN světlá š 100mm</t>
  </si>
  <si>
    <t>735144622</t>
  </si>
  <si>
    <t>23,5+19,5</t>
  </si>
  <si>
    <t>86</t>
  </si>
  <si>
    <t>56241455</t>
  </si>
  <si>
    <t>čelní stěna plná Pz začátek/konec žlabu PE š 150 mm</t>
  </si>
  <si>
    <t>-546362641</t>
  </si>
  <si>
    <t>87</t>
  </si>
  <si>
    <t>56241453</t>
  </si>
  <si>
    <t>vpusť s kalovým košem s předformovaným odtokem zátěž A15-D 400kN pro žlaby z PE š 150mm</t>
  </si>
  <si>
    <t>974497907</t>
  </si>
  <si>
    <t>997</t>
  </si>
  <si>
    <t>Přesun sutě</t>
  </si>
  <si>
    <t>88</t>
  </si>
  <si>
    <t>997221551</t>
  </si>
  <si>
    <t>Vodorovná doprava suti ze sypkých materiálů do 1 km</t>
  </si>
  <si>
    <t>1404128713</t>
  </si>
  <si>
    <t>89</t>
  </si>
  <si>
    <t>997221559</t>
  </si>
  <si>
    <t>Příplatek ZKD 1 km u vodorovné dopravy suti ze sypkých materiálů</t>
  </si>
  <si>
    <t>889287295</t>
  </si>
  <si>
    <t>187,143*9 'Přepočtené koeficientem množství</t>
  </si>
  <si>
    <t>90</t>
  </si>
  <si>
    <t>997221861</t>
  </si>
  <si>
    <t>Poplatek za uložení stavebního odpadu na recyklační skládce (skládkovné) z prostého betonu pod kódem 17 01 01</t>
  </si>
  <si>
    <t>606455572</t>
  </si>
  <si>
    <t>91</t>
  </si>
  <si>
    <t>997221873</t>
  </si>
  <si>
    <t>Poplatek za uložení stavebního odpadu na recyklační skládce (skládkovné) zeminy a kamení zatříděného do Katalogu odpadů pod kódem 17 05 04</t>
  </si>
  <si>
    <t>-1521295591</t>
  </si>
  <si>
    <t>92</t>
  </si>
  <si>
    <t>997221875</t>
  </si>
  <si>
    <t>Poplatek za uložení stavebního odpadu na recyklační skládce (skládkovné) asfaltového bez obsahu dehtu zatříděného do Katalogu odpadů pod kódem 17 03 02</t>
  </si>
  <si>
    <t>-1924250427</t>
  </si>
  <si>
    <t>998</t>
  </si>
  <si>
    <t>Přesun hmot</t>
  </si>
  <si>
    <t>93</t>
  </si>
  <si>
    <t>998225111</t>
  </si>
  <si>
    <t>Přesun hmot pro pozemní komunikace s krytem z kamene, monolitickým betonovým nebo živičným</t>
  </si>
  <si>
    <t>-673887101</t>
  </si>
  <si>
    <t>PSV</t>
  </si>
  <si>
    <t>Práce a dodávky PSV</t>
  </si>
  <si>
    <t>711</t>
  </si>
  <si>
    <t>Izolace proti vodě, vlhkosti a plynům</t>
  </si>
  <si>
    <t>94</t>
  </si>
  <si>
    <t>711131101</t>
  </si>
  <si>
    <t>Provedení izolace proti zemní vlhkosti pásy na sucho vodorovné AIP nebo tkaninou</t>
  </si>
  <si>
    <t>-1528874157</t>
  </si>
  <si>
    <t>545 "komunikace - asfalt - sanace</t>
  </si>
  <si>
    <t>138 "parkoviště - kamenné kostky 9/10 - sanace</t>
  </si>
  <si>
    <t>51 "sjezdy - kamenné kostky 9/10 - sanace</t>
  </si>
  <si>
    <t>27 "středový ostrůvek - kamenné kostky 9/10 - sanace</t>
  </si>
  <si>
    <t>10 "reliéfní dlažba - kámen 9/11 černá - sanace</t>
  </si>
  <si>
    <t>95</t>
  </si>
  <si>
    <t>69311175</t>
  </si>
  <si>
    <t>geotextilie PP s ÚV stabilizací 500g/m2</t>
  </si>
  <si>
    <t>1475868028</t>
  </si>
  <si>
    <t>771*1,15 'Přepočtené koeficientem množství</t>
  </si>
  <si>
    <t>96</t>
  </si>
  <si>
    <t>998711201</t>
  </si>
  <si>
    <t>Přesun hmot procentní pro izolace proti vodě, vlhkosti a plynům v objektech v do 6 m</t>
  </si>
  <si>
    <t>%</t>
  </si>
  <si>
    <t>1234424256</t>
  </si>
  <si>
    <t>Práce a dodávky M</t>
  </si>
  <si>
    <t>21-M</t>
  </si>
  <si>
    <t>Elektromontáže</t>
  </si>
  <si>
    <t>97</t>
  </si>
  <si>
    <t>210-1</t>
  </si>
  <si>
    <t>chránička elektro nn</t>
  </si>
  <si>
    <t>-1197453648</t>
  </si>
  <si>
    <t>98</t>
  </si>
  <si>
    <t>210-2</t>
  </si>
  <si>
    <t>chránička VO</t>
  </si>
  <si>
    <t>1878665611</t>
  </si>
  <si>
    <t>99</t>
  </si>
  <si>
    <t>210-3</t>
  </si>
  <si>
    <t>chránička CETIN</t>
  </si>
  <si>
    <t>123927391</t>
  </si>
  <si>
    <t>VRN</t>
  </si>
  <si>
    <t>Vedlejší rozpočtové náklady</t>
  </si>
  <si>
    <t>100</t>
  </si>
  <si>
    <t>999010001</t>
  </si>
  <si>
    <t>Vedlejší náklady</t>
  </si>
  <si>
    <t>1248665697</t>
  </si>
  <si>
    <t>101</t>
  </si>
  <si>
    <t>999010002</t>
  </si>
  <si>
    <t>Geotechnik - posouzení a vypracování opatření</t>
  </si>
  <si>
    <t>-525256998</t>
  </si>
  <si>
    <t>20 - Dešťová kanalizace</t>
  </si>
  <si>
    <t>ing.Krystyník Jaroslav</t>
  </si>
  <si>
    <t>12 - Odkopávky a prokopávky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</si>
  <si>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</si>
  <si>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</si>
  <si>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</si>
  <si>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</si>
  <si>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</si>
  <si>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18 - Povrchové úpravy terénu</t>
  </si>
  <si>
    <t>38 - Různé kompletní konstrukce nedělitelné do stav. dílů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</si>
  <si>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</si>
  <si>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</si>
  <si>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</si>
  <si>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</si>
  <si>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H27 - Vedení trubní dálková a přípojná</t>
  </si>
  <si>
    <t>D1 - Ostatní materiál</t>
  </si>
  <si>
    <t>Odkopávky a prokopávky</t>
  </si>
  <si>
    <t>121101100R00</t>
  </si>
  <si>
    <t>Sejmutí ornice, pl. do 400 m2, přemístění do 50 m</t>
  </si>
  <si>
    <t>RTS I / 2020</t>
  </si>
  <si>
    <t>Hloubené vykopávky</t>
  </si>
  <si>
    <t>131201112R00</t>
  </si>
  <si>
    <t>Hloubení nezapaž. jam hor.3 do 1000 m3, STROJNĚ</t>
  </si>
  <si>
    <t>131201119R00</t>
  </si>
  <si>
    <t>Příplatek za lepivost - hloubení nezap.jam v hor.3</t>
  </si>
  <si>
    <t>131301112R00</t>
  </si>
  <si>
    <t>Hloubení nezapaž. jam hor.4 do 1000 m3, STROJNĚ</t>
  </si>
  <si>
    <t>131301119R00</t>
  </si>
  <si>
    <t>Příplatek za lepivost - hloubení nezap.jam v hor.4</t>
  </si>
  <si>
    <t>132201211R00</t>
  </si>
  <si>
    <t>Hloubení rýh š.do 200 cm hor.3 do 100 m3,STROJNĚ</t>
  </si>
  <si>
    <t>132201219R00</t>
  </si>
  <si>
    <t>Přípl.za lepivost,hloubení rýh 200cm,hor.3,STROJNĚ</t>
  </si>
  <si>
    <t>132301211R00</t>
  </si>
  <si>
    <t>Hloubení rýh š.do 200 cm hor.4 do 100 m3, STROJNĚ</t>
  </si>
  <si>
    <t>132301219R00</t>
  </si>
  <si>
    <t>Přípl.za lepivost,hloubení rýh 200cm,hor.4,STROJNĚ</t>
  </si>
  <si>
    <t>Roubení</t>
  </si>
  <si>
    <t>151101101R00</t>
  </si>
  <si>
    <t>Pažení a rozepření stěn rýh - příložné - hl.do 2 m</t>
  </si>
  <si>
    <t>151101102R00</t>
  </si>
  <si>
    <t>Pažení a rozepření stěn rýh - příložné - hl.do 4 m</t>
  </si>
  <si>
    <t>151101111R00</t>
  </si>
  <si>
    <t>Odstranění pažení stěn rýh - příložné - hl. do 2 m</t>
  </si>
  <si>
    <t>151101112R00</t>
  </si>
  <si>
    <t>Odstranění pažení stěn rýh - příložné - hl. do 4 m</t>
  </si>
  <si>
    <t>Přemístění výkopku</t>
  </si>
  <si>
    <t>161101102R00</t>
  </si>
  <si>
    <t>Svislé přemístění výkopku z hor.1-4 do 4,0 m</t>
  </si>
  <si>
    <t>162601102R00</t>
  </si>
  <si>
    <t>Vodorovné přemístění výkopku z hor.1-4 do 5000 m</t>
  </si>
  <si>
    <t>Konstrukce ze zemin</t>
  </si>
  <si>
    <t>171201101R00</t>
  </si>
  <si>
    <t>Uložení sypaniny do násypů nezhutněných - na skládku</t>
  </si>
  <si>
    <t>174101101R00</t>
  </si>
  <si>
    <t>Zásyp jam, rýh, šachet se zhutněním</t>
  </si>
  <si>
    <t>175101101RT2</t>
  </si>
  <si>
    <t>Obsyp potrubí bez prohození sypaniny s dodáním štěrkopísku frakce 0 - 22 mm</t>
  </si>
  <si>
    <t>171</t>
  </si>
  <si>
    <t>Násypy a skládky předepsaných tvarů</t>
  </si>
  <si>
    <t>171SKLADKOVNEVD</t>
  </si>
  <si>
    <t>Poplatek za uložení na skládku (zemina a kamení)</t>
  </si>
  <si>
    <t>Povrchové úpravy terénu</t>
  </si>
  <si>
    <t>181301102R00</t>
  </si>
  <si>
    <t>Rozprostření ornice, rovina, tl. 10-15 cm,do 500m2</t>
  </si>
  <si>
    <t>180402111R00</t>
  </si>
  <si>
    <t>Založení trávníku parkového výsevem v rovině</t>
  </si>
  <si>
    <t>Různé kompletní konstrukce nedělitelné do stav. dílů</t>
  </si>
  <si>
    <t>386941115R00</t>
  </si>
  <si>
    <t>Montáž odlučovačů benzinu a olejů</t>
  </si>
  <si>
    <t>Podkladní a vedlejší konstrukce (inženýr. stavby kromě vozovek a železnič. svršku)</t>
  </si>
  <si>
    <t>451541111R00</t>
  </si>
  <si>
    <t>Lože pod potrubí ze štěrkodrtě 0 - 63 mm</t>
  </si>
  <si>
    <t>451575111R00</t>
  </si>
  <si>
    <t>Podkladní vrstva tl. do 25 cm ze štěrkopísku-podsyp a obsyp retenčního objektu</t>
  </si>
  <si>
    <t>Potrubí z trub kameninových</t>
  </si>
  <si>
    <t>831263195R00</t>
  </si>
  <si>
    <t>Příplatek za zřízení kanal. přípojky DN 100 - 300</t>
  </si>
  <si>
    <t>Potrubí z trub plastických, skleněných a čedičových</t>
  </si>
  <si>
    <t>871311111R00</t>
  </si>
  <si>
    <t>Montáž trubek z tvrdého PVC ve výkopu d 110 mm</t>
  </si>
  <si>
    <t>871313121R00</t>
  </si>
  <si>
    <t>Montáž trub z plastu, gumový kroužek, DN 150</t>
  </si>
  <si>
    <t>877313123R00</t>
  </si>
  <si>
    <t>Montáž tvarovek jednoos. plast. gum.kroužek DN 100</t>
  </si>
  <si>
    <t>877313123R00.1</t>
  </si>
  <si>
    <t>Montáž tvarovek jednoos. plast. gum.kroužek DN 150</t>
  </si>
  <si>
    <t>Ostatní konstrukce a práce na trubním vedení</t>
  </si>
  <si>
    <t>892571111R00</t>
  </si>
  <si>
    <t>Zkouška těsnosti kanalizace DN do 200, vodou</t>
  </si>
  <si>
    <t>899103111RT2</t>
  </si>
  <si>
    <t>Osazení poklopu s rámem do 150 kg včetně dodávky poklopu lit. kruhového D 600 nosnost D400 - filtrační šachta</t>
  </si>
  <si>
    <t>892573111R00</t>
  </si>
  <si>
    <t>Zabezpečení konců kanal. potrubí DN do 200, vodou</t>
  </si>
  <si>
    <t>úsek</t>
  </si>
  <si>
    <t>892581111R00</t>
  </si>
  <si>
    <t>Zkouška těsnosti kanalizace DN do 300, vodou</t>
  </si>
  <si>
    <t>892583111R00</t>
  </si>
  <si>
    <t>Zabezpečení konců kanal. potrubí DN do 300, vodou</t>
  </si>
  <si>
    <t>894402211RT2</t>
  </si>
  <si>
    <t>Osazení beton. skruží přechodových 60/100/70/9 včetně skruže přechod. TBR-Q 625/600/90/SPK (SLK) - nástavba filtrační šachty</t>
  </si>
  <si>
    <t>894201121R00</t>
  </si>
  <si>
    <t>Dno šachet z betonu C 25/30, tl. nad 20 cm - filtrační šachta</t>
  </si>
  <si>
    <t>894201221R00</t>
  </si>
  <si>
    <t>Stěny šachet z betonu C 25/30, tl. nad 20 cm - filtrační šachta</t>
  </si>
  <si>
    <t>894201121R00.1</t>
  </si>
  <si>
    <t>Dno šachet z betonu C 25/30, tl. nad 20 cm - lapol</t>
  </si>
  <si>
    <t>894201221R00.1</t>
  </si>
  <si>
    <t>Stěny šachet z betonu C 25/30, tl. nad 20 cm - lapol</t>
  </si>
  <si>
    <t>894502101R00</t>
  </si>
  <si>
    <t>Bednění stěn šachet pravoúhlých jednostranné - lapol</t>
  </si>
  <si>
    <t>894502301R00</t>
  </si>
  <si>
    <t>Bednění stěn šachet kruhových jednostranné - filtrační šachta</t>
  </si>
  <si>
    <t>H27</t>
  </si>
  <si>
    <t>Vedení trubní dálková a přípojná</t>
  </si>
  <si>
    <t>998276101R00</t>
  </si>
  <si>
    <t>Přesun hmot, trubní vedení plastová, otevř. výkop</t>
  </si>
  <si>
    <t>D1</t>
  </si>
  <si>
    <t>Ostatní materiál</t>
  </si>
  <si>
    <t>283141494</t>
  </si>
  <si>
    <t>Fólie výstražná pro kanal. š. 300 mm šedá</t>
  </si>
  <si>
    <t>283GEOT369023VD</t>
  </si>
  <si>
    <t>FILTRAČNÍ GEOTEXTILIE PRO VSAKOVACÍ OBJEKTY 369023</t>
  </si>
  <si>
    <t xml:space="preserve">Směs travní parková II. mírná zátěž PROFI   pol. 17 x 0,10</t>
  </si>
  <si>
    <t>283ECOBLOC2KONVD</t>
  </si>
  <si>
    <t>Vsakovací blok GARANTIA EcoBloc-2xzakončení</t>
  </si>
  <si>
    <t>ks</t>
  </si>
  <si>
    <t>283ECOBLOCDNOVD</t>
  </si>
  <si>
    <t>Vsakovací blok GARANTIA EcoBloc-dno</t>
  </si>
  <si>
    <t>283ECOBLOCVD</t>
  </si>
  <si>
    <t>Vsakovací blok GARANTIA EcoBloc-tělo</t>
  </si>
  <si>
    <t>286 340021FŠVD</t>
  </si>
  <si>
    <t>340052 FILTRAČNÍ ŠACHTA EKO 1000 DO 3200 m2 PLOCHY s kalovým prostorem, určena k obetonování, poklop D400, hloubka 1,40 m + montáž šachty</t>
  </si>
  <si>
    <t>28650660</t>
  </si>
  <si>
    <t xml:space="preserve">Koleno kanalizační PVC-U  D 160/30°</t>
  </si>
  <si>
    <t>283ODHLPVC100VD</t>
  </si>
  <si>
    <t>ODVĚTRÁVACÍ HLAVICE PVC100</t>
  </si>
  <si>
    <t>102</t>
  </si>
  <si>
    <t>28614252</t>
  </si>
  <si>
    <t>Trubka kanalizační ULTRA-RIB 2 SN 10 150x5000 mm PP 170/150</t>
  </si>
  <si>
    <t>104</t>
  </si>
  <si>
    <t>28650433</t>
  </si>
  <si>
    <t>Koleno odpadové PVC-U D 110/87°</t>
  </si>
  <si>
    <t>106</t>
  </si>
  <si>
    <t>28656333</t>
  </si>
  <si>
    <t xml:space="preserve">Koleno kanalizační ULTRA-RIB 2  DN 150/45°</t>
  </si>
  <si>
    <t>108</t>
  </si>
  <si>
    <t>56241511</t>
  </si>
  <si>
    <t>Odlučovač ropných látek GSOL-2/10 plast 2pokl 15 t</t>
  </si>
  <si>
    <t>110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</si>
</sst>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20" fillId="2" borderId="22" xfId="0" applyNumberFormat="1" applyFont="1" applyFill="1" applyBorder="1" applyAlignment="1" applyProtection="1">
      <alignment vertical="center"/>
      <protection locked="0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3" fillId="2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26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27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28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29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L14" s="20"/>
      <c r="AM14" s="20"/>
      <c r="AN14" s="32" t="s">
        <v>29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30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31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27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32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33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34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27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32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35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36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37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38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39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40</v>
      </c>
      <c r="E29" s="45"/>
      <c r="F29" s="30" t="s">
        <v>41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42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43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44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45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49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50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51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52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51</v>
      </c>
      <c r="AI60" s="40"/>
      <c r="AJ60" s="40"/>
      <c r="AK60" s="40"/>
      <c r="AL60" s="40"/>
      <c r="AM60" s="62" t="s">
        <v>52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53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54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51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52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51</v>
      </c>
      <c r="AI75" s="40"/>
      <c r="AJ75" s="40"/>
      <c r="AK75" s="40"/>
      <c r="AL75" s="40"/>
      <c r="AM75" s="62" t="s">
        <v>52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55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Y471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Stavební úpravy komunikace na p.p.č.3481/2 Chodová Planá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>Chodová Planá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22. 8. 2021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>Městys Chodová Planá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30</v>
      </c>
      <c r="AJ89" s="38"/>
      <c r="AK89" s="38"/>
      <c r="AL89" s="38"/>
      <c r="AM89" s="78" t="str">
        <f>IF(E17="","",E17)</f>
        <v>Bc.Pašava Michal</v>
      </c>
      <c r="AN89" s="69"/>
      <c r="AO89" s="69"/>
      <c r="AP89" s="69"/>
      <c r="AQ89" s="38"/>
      <c r="AR89" s="42"/>
      <c r="AS89" s="79" t="s">
        <v>56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28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33</v>
      </c>
      <c r="AJ90" s="38"/>
      <c r="AK90" s="38"/>
      <c r="AL90" s="38"/>
      <c r="AM90" s="78" t="str">
        <f>IF(E20="","",E20)</f>
        <v>Milan Hájek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57</v>
      </c>
      <c r="D92" s="92"/>
      <c r="E92" s="92"/>
      <c r="F92" s="92"/>
      <c r="G92" s="92"/>
      <c r="H92" s="93"/>
      <c r="I92" s="94" t="s">
        <v>58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59</v>
      </c>
      <c r="AH92" s="92"/>
      <c r="AI92" s="92"/>
      <c r="AJ92" s="92"/>
      <c r="AK92" s="92"/>
      <c r="AL92" s="92"/>
      <c r="AM92" s="92"/>
      <c r="AN92" s="94" t="s">
        <v>60</v>
      </c>
      <c r="AO92" s="92"/>
      <c r="AP92" s="96"/>
      <c r="AQ92" s="97" t="s">
        <v>61</v>
      </c>
      <c r="AR92" s="42"/>
      <c r="AS92" s="98" t="s">
        <v>62</v>
      </c>
      <c r="AT92" s="99" t="s">
        <v>63</v>
      </c>
      <c r="AU92" s="99" t="s">
        <v>64</v>
      </c>
      <c r="AV92" s="99" t="s">
        <v>65</v>
      </c>
      <c r="AW92" s="99" t="s">
        <v>66</v>
      </c>
      <c r="AX92" s="99" t="s">
        <v>67</v>
      </c>
      <c r="AY92" s="99" t="s">
        <v>68</v>
      </c>
      <c r="AZ92" s="99" t="s">
        <v>69</v>
      </c>
      <c r="BA92" s="99" t="s">
        <v>70</v>
      </c>
      <c r="BB92" s="99" t="s">
        <v>71</v>
      </c>
      <c r="BC92" s="99" t="s">
        <v>72</v>
      </c>
      <c r="BD92" s="100" t="s">
        <v>73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74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ROUND(SUM(AG95:AG96),2)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ROUND(SUM(AS95:AS96),2)</f>
        <v>0</v>
      </c>
      <c r="AT94" s="112">
        <f>ROUND(SUM(AV94:AW94),2)</f>
        <v>0</v>
      </c>
      <c r="AU94" s="113">
        <f>ROUND(SUM(AU95:AU96),5)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ROUND(SUM(AZ95:AZ96),2)</f>
        <v>0</v>
      </c>
      <c r="BA94" s="112">
        <f>ROUND(SUM(BA95:BA96),2)</f>
        <v>0</v>
      </c>
      <c r="BB94" s="112">
        <f>ROUND(SUM(BB95:BB96),2)</f>
        <v>0</v>
      </c>
      <c r="BC94" s="112">
        <f>ROUND(SUM(BC95:BC96),2)</f>
        <v>0</v>
      </c>
      <c r="BD94" s="114">
        <f>ROUND(SUM(BD95:BD96),2)</f>
        <v>0</v>
      </c>
      <c r="BE94" s="6"/>
      <c r="BS94" s="115" t="s">
        <v>75</v>
      </c>
      <c r="BT94" s="115" t="s">
        <v>76</v>
      </c>
      <c r="BU94" s="116" t="s">
        <v>77</v>
      </c>
      <c r="BV94" s="115" t="s">
        <v>78</v>
      </c>
      <c r="BW94" s="115" t="s">
        <v>5</v>
      </c>
      <c r="BX94" s="115" t="s">
        <v>79</v>
      </c>
      <c r="CL94" s="115" t="s">
        <v>1</v>
      </c>
    </row>
    <row r="95" s="7" customFormat="1" ht="16.5" customHeight="1">
      <c r="A95" s="117" t="s">
        <v>80</v>
      </c>
      <c r="B95" s="118"/>
      <c r="C95" s="119"/>
      <c r="D95" s="120" t="s">
        <v>81</v>
      </c>
      <c r="E95" s="120"/>
      <c r="F95" s="120"/>
      <c r="G95" s="120"/>
      <c r="H95" s="120"/>
      <c r="I95" s="121"/>
      <c r="J95" s="120" t="s">
        <v>82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'10 - Zpevněné plochy'!J30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83</v>
      </c>
      <c r="AR95" s="124"/>
      <c r="AS95" s="125">
        <v>0</v>
      </c>
      <c r="AT95" s="126">
        <f>ROUND(SUM(AV95:AW95),2)</f>
        <v>0</v>
      </c>
      <c r="AU95" s="127">
        <f>'10 - Zpevněné plochy'!P130</f>
        <v>0</v>
      </c>
      <c r="AV95" s="126">
        <f>'10 - Zpevněné plochy'!J33</f>
        <v>0</v>
      </c>
      <c r="AW95" s="126">
        <f>'10 - Zpevněné plochy'!J34</f>
        <v>0</v>
      </c>
      <c r="AX95" s="126">
        <f>'10 - Zpevněné plochy'!J35</f>
        <v>0</v>
      </c>
      <c r="AY95" s="126">
        <f>'10 - Zpevněné plochy'!J36</f>
        <v>0</v>
      </c>
      <c r="AZ95" s="126">
        <f>'10 - Zpevněné plochy'!F33</f>
        <v>0</v>
      </c>
      <c r="BA95" s="126">
        <f>'10 - Zpevněné plochy'!F34</f>
        <v>0</v>
      </c>
      <c r="BB95" s="126">
        <f>'10 - Zpevněné plochy'!F35</f>
        <v>0</v>
      </c>
      <c r="BC95" s="126">
        <f>'10 - Zpevněné plochy'!F36</f>
        <v>0</v>
      </c>
      <c r="BD95" s="128">
        <f>'10 - Zpevněné plochy'!F37</f>
        <v>0</v>
      </c>
      <c r="BE95" s="7"/>
      <c r="BT95" s="129" t="s">
        <v>84</v>
      </c>
      <c r="BV95" s="129" t="s">
        <v>78</v>
      </c>
      <c r="BW95" s="129" t="s">
        <v>85</v>
      </c>
      <c r="BX95" s="129" t="s">
        <v>5</v>
      </c>
      <c r="CL95" s="129" t="s">
        <v>1</v>
      </c>
      <c r="CM95" s="129" t="s">
        <v>86</v>
      </c>
    </row>
    <row r="96" s="7" customFormat="1" ht="16.5" customHeight="1">
      <c r="A96" s="117" t="s">
        <v>80</v>
      </c>
      <c r="B96" s="118"/>
      <c r="C96" s="119"/>
      <c r="D96" s="120" t="s">
        <v>87</v>
      </c>
      <c r="E96" s="120"/>
      <c r="F96" s="120"/>
      <c r="G96" s="120"/>
      <c r="H96" s="120"/>
      <c r="I96" s="121"/>
      <c r="J96" s="120" t="s">
        <v>88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'20 - Dešťová kanalizace'!J30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83</v>
      </c>
      <c r="AR96" s="124"/>
      <c r="AS96" s="130">
        <v>0</v>
      </c>
      <c r="AT96" s="131">
        <f>ROUND(SUM(AV96:AW96),2)</f>
        <v>0</v>
      </c>
      <c r="AU96" s="132">
        <f>'20 - Dešťová kanalizace'!P130</f>
        <v>0</v>
      </c>
      <c r="AV96" s="131">
        <f>'20 - Dešťová kanalizace'!J33</f>
        <v>0</v>
      </c>
      <c r="AW96" s="131">
        <f>'20 - Dešťová kanalizace'!J34</f>
        <v>0</v>
      </c>
      <c r="AX96" s="131">
        <f>'20 - Dešťová kanalizace'!J35</f>
        <v>0</v>
      </c>
      <c r="AY96" s="131">
        <f>'20 - Dešťová kanalizace'!J36</f>
        <v>0</v>
      </c>
      <c r="AZ96" s="131">
        <f>'20 - Dešťová kanalizace'!F33</f>
        <v>0</v>
      </c>
      <c r="BA96" s="131">
        <f>'20 - Dešťová kanalizace'!F34</f>
        <v>0</v>
      </c>
      <c r="BB96" s="131">
        <f>'20 - Dešťová kanalizace'!F35</f>
        <v>0</v>
      </c>
      <c r="BC96" s="131">
        <f>'20 - Dešťová kanalizace'!F36</f>
        <v>0</v>
      </c>
      <c r="BD96" s="133">
        <f>'20 - Dešťová kanalizace'!F37</f>
        <v>0</v>
      </c>
      <c r="BE96" s="7"/>
      <c r="BT96" s="129" t="s">
        <v>84</v>
      </c>
      <c r="BV96" s="129" t="s">
        <v>78</v>
      </c>
      <c r="BW96" s="129" t="s">
        <v>89</v>
      </c>
      <c r="BX96" s="129" t="s">
        <v>5</v>
      </c>
      <c r="CL96" s="129" t="s">
        <v>1</v>
      </c>
      <c r="CM96" s="129" t="s">
        <v>86</v>
      </c>
    </row>
    <row r="97" s="2" customFormat="1" ht="30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  <row r="98" s="2" customFormat="1" ht="6.96" customHeight="1">
      <c r="A98" s="36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</sheetData>
  <sheetProtection sheet="1" formatColumns="0" formatRows="0" objects="1" scenarios="1" spinCount="100000" saltValue="q+FcQysG6P5PKUWT2FOuqyzoafwUNY+TuQrOuthGArBE1dLx2h8O9/RDBTMnt+x/QxbyOjmWrUEBpVWIjxH+Vg==" hashValue="iMxzO/x+005dQAtI0LPIWCkqylbkuFW81ZTu07sUXAxZYQOAHmWPARr/lNO9wQxKI0MPj2Emeyn2Sh7B8DH2Gg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10 - Zpevněné plochy'!C2" display="/"/>
    <hyperlink ref="A96" location="'20 - Dešťová kanalizace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85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86</v>
      </c>
    </row>
    <row r="4" s="1" customFormat="1" ht="24.96" customHeight="1">
      <c r="B4" s="18"/>
      <c r="D4" s="136" t="s">
        <v>90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Stavební úpravy komunikace na p.p.č.3481/2 Chodová Planá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91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92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22. 8. 2021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">
        <v>1</v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">
        <v>26</v>
      </c>
      <c r="F15" s="36"/>
      <c r="G15" s="36"/>
      <c r="H15" s="36"/>
      <c r="I15" s="138" t="s">
        <v>27</v>
      </c>
      <c r="J15" s="141" t="s">
        <v>1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">
        <v>1</v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">
        <v>31</v>
      </c>
      <c r="F21" s="36"/>
      <c r="G21" s="36"/>
      <c r="H21" s="36"/>
      <c r="I21" s="138" t="s">
        <v>27</v>
      </c>
      <c r="J21" s="141" t="s">
        <v>1</v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33</v>
      </c>
      <c r="E23" s="36"/>
      <c r="F23" s="36"/>
      <c r="G23" s="36"/>
      <c r="H23" s="36"/>
      <c r="I23" s="138" t="s">
        <v>25</v>
      </c>
      <c r="J23" s="141" t="s">
        <v>1</v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">
        <v>34</v>
      </c>
      <c r="F24" s="36"/>
      <c r="G24" s="36"/>
      <c r="H24" s="36"/>
      <c r="I24" s="138" t="s">
        <v>27</v>
      </c>
      <c r="J24" s="141" t="s">
        <v>1</v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35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36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38</v>
      </c>
      <c r="G32" s="36"/>
      <c r="H32" s="36"/>
      <c r="I32" s="150" t="s">
        <v>37</v>
      </c>
      <c r="J32" s="150" t="s">
        <v>39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40</v>
      </c>
      <c r="E33" s="138" t="s">
        <v>41</v>
      </c>
      <c r="F33" s="152">
        <f>ROUND((SUM(BE130:BE335)),  2)</f>
        <v>0</v>
      </c>
      <c r="G33" s="36"/>
      <c r="H33" s="36"/>
      <c r="I33" s="153">
        <v>0.20999999999999999</v>
      </c>
      <c r="J33" s="152">
        <f>ROUND(((SUM(BE130:BE335))*I33),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42</v>
      </c>
      <c r="F34" s="152">
        <f>ROUND((SUM(BF130:BF335)),  2)</f>
        <v>0</v>
      </c>
      <c r="G34" s="36"/>
      <c r="H34" s="36"/>
      <c r="I34" s="153">
        <v>0.14999999999999999</v>
      </c>
      <c r="J34" s="152">
        <f>ROUND(((SUM(BF130:BF335))*I34),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43</v>
      </c>
      <c r="F35" s="152">
        <f>ROUND((SUM(BG130:BG335)),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44</v>
      </c>
      <c r="F36" s="152">
        <f>ROUND((SUM(BH130:BH335)),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45</v>
      </c>
      <c r="F37" s="152">
        <f>ROUND((SUM(BI130:BI335)),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46</v>
      </c>
      <c r="E39" s="156"/>
      <c r="F39" s="156"/>
      <c r="G39" s="157" t="s">
        <v>47</v>
      </c>
      <c r="H39" s="158" t="s">
        <v>48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49</v>
      </c>
      <c r="E50" s="162"/>
      <c r="F50" s="162"/>
      <c r="G50" s="161" t="s">
        <v>50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51</v>
      </c>
      <c r="E61" s="164"/>
      <c r="F61" s="165" t="s">
        <v>52</v>
      </c>
      <c r="G61" s="163" t="s">
        <v>51</v>
      </c>
      <c r="H61" s="164"/>
      <c r="I61" s="164"/>
      <c r="J61" s="166" t="s">
        <v>52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53</v>
      </c>
      <c r="E65" s="167"/>
      <c r="F65" s="167"/>
      <c r="G65" s="161" t="s">
        <v>54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51</v>
      </c>
      <c r="E76" s="164"/>
      <c r="F76" s="165" t="s">
        <v>52</v>
      </c>
      <c r="G76" s="163" t="s">
        <v>51</v>
      </c>
      <c r="H76" s="164"/>
      <c r="I76" s="164"/>
      <c r="J76" s="166" t="s">
        <v>52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93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Stavební úpravy komunikace na p.p.č.3481/2 Chodová Planá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91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10 - Zpevněné plochy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Chodová Planá</v>
      </c>
      <c r="G89" s="38"/>
      <c r="H89" s="38"/>
      <c r="I89" s="30" t="s">
        <v>22</v>
      </c>
      <c r="J89" s="77" t="str">
        <f>IF(J12="","",J12)</f>
        <v>22. 8. 2021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>Městys Chodová Planá</v>
      </c>
      <c r="G91" s="38"/>
      <c r="H91" s="38"/>
      <c r="I91" s="30" t="s">
        <v>30</v>
      </c>
      <c r="J91" s="34" t="str">
        <f>E21</f>
        <v>Bc.Pašava Michal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33</v>
      </c>
      <c r="J92" s="34" t="str">
        <f>E24</f>
        <v>Milan Hájek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94</v>
      </c>
      <c r="D94" s="174"/>
      <c r="E94" s="174"/>
      <c r="F94" s="174"/>
      <c r="G94" s="174"/>
      <c r="H94" s="174"/>
      <c r="I94" s="174"/>
      <c r="J94" s="175" t="s">
        <v>95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96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97</v>
      </c>
    </row>
    <row r="97" s="9" customFormat="1" ht="24.96" customHeight="1">
      <c r="A97" s="9"/>
      <c r="B97" s="177"/>
      <c r="C97" s="178"/>
      <c r="D97" s="179" t="s">
        <v>98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3"/>
      <c r="C98" s="184"/>
      <c r="D98" s="185" t="s">
        <v>99</v>
      </c>
      <c r="E98" s="186"/>
      <c r="F98" s="186"/>
      <c r="G98" s="186"/>
      <c r="H98" s="186"/>
      <c r="I98" s="186"/>
      <c r="J98" s="187">
        <f>J132</f>
        <v>0</v>
      </c>
      <c r="K98" s="184"/>
      <c r="L98" s="188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3"/>
      <c r="C99" s="184"/>
      <c r="D99" s="185" t="s">
        <v>100</v>
      </c>
      <c r="E99" s="186"/>
      <c r="F99" s="186"/>
      <c r="G99" s="186"/>
      <c r="H99" s="186"/>
      <c r="I99" s="186"/>
      <c r="J99" s="187">
        <f>J181</f>
        <v>0</v>
      </c>
      <c r="K99" s="184"/>
      <c r="L99" s="188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3"/>
      <c r="C100" s="184"/>
      <c r="D100" s="185" t="s">
        <v>101</v>
      </c>
      <c r="E100" s="186"/>
      <c r="F100" s="186"/>
      <c r="G100" s="186"/>
      <c r="H100" s="186"/>
      <c r="I100" s="186"/>
      <c r="J100" s="187">
        <f>J195</f>
        <v>0</v>
      </c>
      <c r="K100" s="184"/>
      <c r="L100" s="188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3"/>
      <c r="C101" s="184"/>
      <c r="D101" s="185" t="s">
        <v>102</v>
      </c>
      <c r="E101" s="186"/>
      <c r="F101" s="186"/>
      <c r="G101" s="186"/>
      <c r="H101" s="186"/>
      <c r="I101" s="186"/>
      <c r="J101" s="187">
        <f>J254</f>
        <v>0</v>
      </c>
      <c r="K101" s="184"/>
      <c r="L101" s="188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3"/>
      <c r="C102" s="184"/>
      <c r="D102" s="185" t="s">
        <v>103</v>
      </c>
      <c r="E102" s="186"/>
      <c r="F102" s="186"/>
      <c r="G102" s="186"/>
      <c r="H102" s="186"/>
      <c r="I102" s="186"/>
      <c r="J102" s="187">
        <f>J257</f>
        <v>0</v>
      </c>
      <c r="K102" s="184"/>
      <c r="L102" s="188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3"/>
      <c r="C103" s="184"/>
      <c r="D103" s="185" t="s">
        <v>104</v>
      </c>
      <c r="E103" s="186"/>
      <c r="F103" s="186"/>
      <c r="G103" s="186"/>
      <c r="H103" s="186"/>
      <c r="I103" s="186"/>
      <c r="J103" s="187">
        <f>J268</f>
        <v>0</v>
      </c>
      <c r="K103" s="184"/>
      <c r="L103" s="188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3"/>
      <c r="C104" s="184"/>
      <c r="D104" s="185" t="s">
        <v>105</v>
      </c>
      <c r="E104" s="186"/>
      <c r="F104" s="186"/>
      <c r="G104" s="186"/>
      <c r="H104" s="186"/>
      <c r="I104" s="186"/>
      <c r="J104" s="187">
        <f>J308</f>
        <v>0</v>
      </c>
      <c r="K104" s="184"/>
      <c r="L104" s="188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3"/>
      <c r="C105" s="184"/>
      <c r="D105" s="185" t="s">
        <v>106</v>
      </c>
      <c r="E105" s="186"/>
      <c r="F105" s="186"/>
      <c r="G105" s="186"/>
      <c r="H105" s="186"/>
      <c r="I105" s="186"/>
      <c r="J105" s="187">
        <f>J315</f>
        <v>0</v>
      </c>
      <c r="K105" s="184"/>
      <c r="L105" s="188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77"/>
      <c r="C106" s="178"/>
      <c r="D106" s="179" t="s">
        <v>107</v>
      </c>
      <c r="E106" s="180"/>
      <c r="F106" s="180"/>
      <c r="G106" s="180"/>
      <c r="H106" s="180"/>
      <c r="I106" s="180"/>
      <c r="J106" s="181">
        <f>J317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83"/>
      <c r="C107" s="184"/>
      <c r="D107" s="185" t="s">
        <v>108</v>
      </c>
      <c r="E107" s="186"/>
      <c r="F107" s="186"/>
      <c r="G107" s="186"/>
      <c r="H107" s="186"/>
      <c r="I107" s="186"/>
      <c r="J107" s="187">
        <f>J318</f>
        <v>0</v>
      </c>
      <c r="K107" s="184"/>
      <c r="L107" s="188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177"/>
      <c r="C108" s="178"/>
      <c r="D108" s="179" t="s">
        <v>109</v>
      </c>
      <c r="E108" s="180"/>
      <c r="F108" s="180"/>
      <c r="G108" s="180"/>
      <c r="H108" s="180"/>
      <c r="I108" s="180"/>
      <c r="J108" s="181">
        <f>J328</f>
        <v>0</v>
      </c>
      <c r="K108" s="178"/>
      <c r="L108" s="18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183"/>
      <c r="C109" s="184"/>
      <c r="D109" s="185" t="s">
        <v>110</v>
      </c>
      <c r="E109" s="186"/>
      <c r="F109" s="186"/>
      <c r="G109" s="186"/>
      <c r="H109" s="186"/>
      <c r="I109" s="186"/>
      <c r="J109" s="187">
        <f>J329</f>
        <v>0</v>
      </c>
      <c r="K109" s="184"/>
      <c r="L109" s="188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177"/>
      <c r="C110" s="178"/>
      <c r="D110" s="179" t="s">
        <v>111</v>
      </c>
      <c r="E110" s="180"/>
      <c r="F110" s="180"/>
      <c r="G110" s="180"/>
      <c r="H110" s="180"/>
      <c r="I110" s="180"/>
      <c r="J110" s="181">
        <f>J333</f>
        <v>0</v>
      </c>
      <c r="K110" s="178"/>
      <c r="L110" s="18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112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Stavební úpravy komunikace na p.p.č.3481/2 Chodová Planá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91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10 - Zpevněné plochy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Chodová Planá</v>
      </c>
      <c r="G124" s="38"/>
      <c r="H124" s="38"/>
      <c r="I124" s="30" t="s">
        <v>22</v>
      </c>
      <c r="J124" s="77" t="str">
        <f>IF(J12="","",J12)</f>
        <v>22. 8. 2021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>Městys Chodová Planá</v>
      </c>
      <c r="G126" s="38"/>
      <c r="H126" s="38"/>
      <c r="I126" s="30" t="s">
        <v>30</v>
      </c>
      <c r="J126" s="34" t="str">
        <f>E21</f>
        <v>Bc.Pašava Michal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33</v>
      </c>
      <c r="J127" s="34" t="str">
        <f>E24</f>
        <v>Milan Hájek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113</v>
      </c>
      <c r="D129" s="192" t="s">
        <v>61</v>
      </c>
      <c r="E129" s="192" t="s">
        <v>57</v>
      </c>
      <c r="F129" s="192" t="s">
        <v>58</v>
      </c>
      <c r="G129" s="192" t="s">
        <v>114</v>
      </c>
      <c r="H129" s="192" t="s">
        <v>115</v>
      </c>
      <c r="I129" s="192" t="s">
        <v>116</v>
      </c>
      <c r="J129" s="192" t="s">
        <v>95</v>
      </c>
      <c r="K129" s="193" t="s">
        <v>117</v>
      </c>
      <c r="L129" s="194"/>
      <c r="M129" s="98" t="s">
        <v>1</v>
      </c>
      <c r="N129" s="99" t="s">
        <v>40</v>
      </c>
      <c r="O129" s="99" t="s">
        <v>118</v>
      </c>
      <c r="P129" s="99" t="s">
        <v>119</v>
      </c>
      <c r="Q129" s="99" t="s">
        <v>120</v>
      </c>
      <c r="R129" s="99" t="s">
        <v>121</v>
      </c>
      <c r="S129" s="99" t="s">
        <v>122</v>
      </c>
      <c r="T129" s="100" t="s">
        <v>123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124</v>
      </c>
      <c r="D130" s="38"/>
      <c r="E130" s="38"/>
      <c r="F130" s="38"/>
      <c r="G130" s="38"/>
      <c r="H130" s="38"/>
      <c r="I130" s="38"/>
      <c r="J130" s="195">
        <f>BK130</f>
        <v>0</v>
      </c>
      <c r="K130" s="38"/>
      <c r="L130" s="42"/>
      <c r="M130" s="101"/>
      <c r="N130" s="196"/>
      <c r="O130" s="102"/>
      <c r="P130" s="197">
        <f>P131+P317+P328+P333</f>
        <v>0</v>
      </c>
      <c r="Q130" s="102"/>
      <c r="R130" s="197">
        <f>R131+R317+R328+R333</f>
        <v>265.88816939999998</v>
      </c>
      <c r="S130" s="102"/>
      <c r="T130" s="198">
        <f>T131+T317+T328+T333</f>
        <v>187.14249999999998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75</v>
      </c>
      <c r="AU130" s="15" t="s">
        <v>97</v>
      </c>
      <c r="BK130" s="199">
        <f>BK131+BK317+BK328+BK333</f>
        <v>0</v>
      </c>
    </row>
    <row r="131" s="12" customFormat="1" ht="25.92" customHeight="1">
      <c r="A131" s="12"/>
      <c r="B131" s="200"/>
      <c r="C131" s="201"/>
      <c r="D131" s="202" t="s">
        <v>75</v>
      </c>
      <c r="E131" s="203" t="s">
        <v>125</v>
      </c>
      <c r="F131" s="203" t="s">
        <v>126</v>
      </c>
      <c r="G131" s="201"/>
      <c r="H131" s="201"/>
      <c r="I131" s="204"/>
      <c r="J131" s="205">
        <f>BK131</f>
        <v>0</v>
      </c>
      <c r="K131" s="201"/>
      <c r="L131" s="206"/>
      <c r="M131" s="207"/>
      <c r="N131" s="208"/>
      <c r="O131" s="208"/>
      <c r="P131" s="209">
        <f>P132+P181+P195+P254+P257+P268+P308+P315</f>
        <v>0</v>
      </c>
      <c r="Q131" s="208"/>
      <c r="R131" s="209">
        <f>R132+R181+R195+R254+R257+R268+R308+R315</f>
        <v>265.44484439999997</v>
      </c>
      <c r="S131" s="208"/>
      <c r="T131" s="210">
        <f>T132+T181+T195+T254+T257+T268+T308+T315</f>
        <v>187.14249999999998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84</v>
      </c>
      <c r="AT131" s="212" t="s">
        <v>75</v>
      </c>
      <c r="AU131" s="212" t="s">
        <v>76</v>
      </c>
      <c r="AY131" s="211" t="s">
        <v>127</v>
      </c>
      <c r="BK131" s="213">
        <f>BK132+BK181+BK195+BK254+BK257+BK268+BK308+BK315</f>
        <v>0</v>
      </c>
    </row>
    <row r="132" s="12" customFormat="1" ht="22.8" customHeight="1">
      <c r="A132" s="12"/>
      <c r="B132" s="200"/>
      <c r="C132" s="201"/>
      <c r="D132" s="202" t="s">
        <v>75</v>
      </c>
      <c r="E132" s="214" t="s">
        <v>84</v>
      </c>
      <c r="F132" s="214" t="s">
        <v>128</v>
      </c>
      <c r="G132" s="201"/>
      <c r="H132" s="201"/>
      <c r="I132" s="204"/>
      <c r="J132" s="215">
        <f>BK132</f>
        <v>0</v>
      </c>
      <c r="K132" s="201"/>
      <c r="L132" s="206"/>
      <c r="M132" s="207"/>
      <c r="N132" s="208"/>
      <c r="O132" s="208"/>
      <c r="P132" s="209">
        <f>SUM(P133:P180)</f>
        <v>0</v>
      </c>
      <c r="Q132" s="208"/>
      <c r="R132" s="209">
        <f>SUM(R133:R180)</f>
        <v>51.455259999999996</v>
      </c>
      <c r="S132" s="208"/>
      <c r="T132" s="210">
        <f>SUM(T133:T180)</f>
        <v>187.14249999999998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1" t="s">
        <v>84</v>
      </c>
      <c r="AT132" s="212" t="s">
        <v>75</v>
      </c>
      <c r="AU132" s="212" t="s">
        <v>84</v>
      </c>
      <c r="AY132" s="211" t="s">
        <v>127</v>
      </c>
      <c r="BK132" s="213">
        <f>SUM(BK133:BK180)</f>
        <v>0</v>
      </c>
    </row>
    <row r="133" s="2" customFormat="1" ht="24.15" customHeight="1">
      <c r="A133" s="36"/>
      <c r="B133" s="37"/>
      <c r="C133" s="216" t="s">
        <v>84</v>
      </c>
      <c r="D133" s="216" t="s">
        <v>129</v>
      </c>
      <c r="E133" s="217" t="s">
        <v>130</v>
      </c>
      <c r="F133" s="218" t="s">
        <v>131</v>
      </c>
      <c r="G133" s="219" t="s">
        <v>132</v>
      </c>
      <c r="H133" s="220">
        <v>3</v>
      </c>
      <c r="I133" s="221"/>
      <c r="J133" s="222">
        <f>ROUND(I133*H133,2)</f>
        <v>0</v>
      </c>
      <c r="K133" s="218" t="s">
        <v>133</v>
      </c>
      <c r="L133" s="42"/>
      <c r="M133" s="223" t="s">
        <v>1</v>
      </c>
      <c r="N133" s="224" t="s">
        <v>41</v>
      </c>
      <c r="O133" s="89"/>
      <c r="P133" s="225">
        <f>O133*H133</f>
        <v>0</v>
      </c>
      <c r="Q133" s="225">
        <v>0</v>
      </c>
      <c r="R133" s="225">
        <f>Q133*H133</f>
        <v>0</v>
      </c>
      <c r="S133" s="225">
        <v>0</v>
      </c>
      <c r="T133" s="226">
        <f>S133*H133</f>
        <v>0</v>
      </c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R133" s="227" t="s">
        <v>134</v>
      </c>
      <c r="AT133" s="227" t="s">
        <v>129</v>
      </c>
      <c r="AU133" s="227" t="s">
        <v>86</v>
      </c>
      <c r="AY133" s="15" t="s">
        <v>127</v>
      </c>
      <c r="BE133" s="228">
        <f>IF(N133="základní",J133,0)</f>
        <v>0</v>
      </c>
      <c r="BF133" s="228">
        <f>IF(N133="snížená",J133,0)</f>
        <v>0</v>
      </c>
      <c r="BG133" s="228">
        <f>IF(N133="zákl. přenesená",J133,0)</f>
        <v>0</v>
      </c>
      <c r="BH133" s="228">
        <f>IF(N133="sníž. přenesená",J133,0)</f>
        <v>0</v>
      </c>
      <c r="BI133" s="228">
        <f>IF(N133="nulová",J133,0)</f>
        <v>0</v>
      </c>
      <c r="BJ133" s="15" t="s">
        <v>84</v>
      </c>
      <c r="BK133" s="228">
        <f>ROUND(I133*H133,2)</f>
        <v>0</v>
      </c>
      <c r="BL133" s="15" t="s">
        <v>134</v>
      </c>
      <c r="BM133" s="227" t="s">
        <v>135</v>
      </c>
    </row>
    <row r="134" s="2" customFormat="1" ht="33" customHeight="1">
      <c r="A134" s="36"/>
      <c r="B134" s="37"/>
      <c r="C134" s="216" t="s">
        <v>86</v>
      </c>
      <c r="D134" s="216" t="s">
        <v>129</v>
      </c>
      <c r="E134" s="217" t="s">
        <v>136</v>
      </c>
      <c r="F134" s="218" t="s">
        <v>137</v>
      </c>
      <c r="G134" s="219" t="s">
        <v>132</v>
      </c>
      <c r="H134" s="220">
        <v>3</v>
      </c>
      <c r="I134" s="221"/>
      <c r="J134" s="222">
        <f>ROUND(I134*H134,2)</f>
        <v>0</v>
      </c>
      <c r="K134" s="218" t="s">
        <v>133</v>
      </c>
      <c r="L134" s="42"/>
      <c r="M134" s="223" t="s">
        <v>1</v>
      </c>
      <c r="N134" s="224" t="s">
        <v>41</v>
      </c>
      <c r="O134" s="89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7" t="s">
        <v>134</v>
      </c>
      <c r="AT134" s="227" t="s">
        <v>129</v>
      </c>
      <c r="AU134" s="227" t="s">
        <v>86</v>
      </c>
      <c r="AY134" s="15" t="s">
        <v>127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5" t="s">
        <v>84</v>
      </c>
      <c r="BK134" s="228">
        <f>ROUND(I134*H134,2)</f>
        <v>0</v>
      </c>
      <c r="BL134" s="15" t="s">
        <v>134</v>
      </c>
      <c r="BM134" s="227" t="s">
        <v>138</v>
      </c>
    </row>
    <row r="135" s="2" customFormat="1" ht="24.15" customHeight="1">
      <c r="A135" s="36"/>
      <c r="B135" s="37"/>
      <c r="C135" s="216" t="s">
        <v>139</v>
      </c>
      <c r="D135" s="216" t="s">
        <v>129</v>
      </c>
      <c r="E135" s="217" t="s">
        <v>140</v>
      </c>
      <c r="F135" s="218" t="s">
        <v>141</v>
      </c>
      <c r="G135" s="219" t="s">
        <v>142</v>
      </c>
      <c r="H135" s="220">
        <v>18.5</v>
      </c>
      <c r="I135" s="221"/>
      <c r="J135" s="222">
        <f>ROUND(I135*H135,2)</f>
        <v>0</v>
      </c>
      <c r="K135" s="218" t="s">
        <v>133</v>
      </c>
      <c r="L135" s="42"/>
      <c r="M135" s="223" t="s">
        <v>1</v>
      </c>
      <c r="N135" s="224" t="s">
        <v>41</v>
      </c>
      <c r="O135" s="89"/>
      <c r="P135" s="225">
        <f>O135*H135</f>
        <v>0</v>
      </c>
      <c r="Q135" s="225">
        <v>0</v>
      </c>
      <c r="R135" s="225">
        <f>Q135*H135</f>
        <v>0</v>
      </c>
      <c r="S135" s="225">
        <v>0.22</v>
      </c>
      <c r="T135" s="226">
        <f>S135*H135</f>
        <v>4.0700000000000003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134</v>
      </c>
      <c r="AT135" s="227" t="s">
        <v>129</v>
      </c>
      <c r="AU135" s="227" t="s">
        <v>86</v>
      </c>
      <c r="AY135" s="15" t="s">
        <v>127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5" t="s">
        <v>84</v>
      </c>
      <c r="BK135" s="228">
        <f>ROUND(I135*H135,2)</f>
        <v>0</v>
      </c>
      <c r="BL135" s="15" t="s">
        <v>134</v>
      </c>
      <c r="BM135" s="227" t="s">
        <v>143</v>
      </c>
    </row>
    <row r="136" s="2" customFormat="1" ht="24.15" customHeight="1">
      <c r="A136" s="36"/>
      <c r="B136" s="37"/>
      <c r="C136" s="216" t="s">
        <v>134</v>
      </c>
      <c r="D136" s="216" t="s">
        <v>129</v>
      </c>
      <c r="E136" s="217" t="s">
        <v>144</v>
      </c>
      <c r="F136" s="218" t="s">
        <v>145</v>
      </c>
      <c r="G136" s="219" t="s">
        <v>142</v>
      </c>
      <c r="H136" s="220">
        <v>610</v>
      </c>
      <c r="I136" s="221"/>
      <c r="J136" s="222">
        <f>ROUND(I136*H136,2)</f>
        <v>0</v>
      </c>
      <c r="K136" s="218" t="s">
        <v>133</v>
      </c>
      <c r="L136" s="42"/>
      <c r="M136" s="223" t="s">
        <v>1</v>
      </c>
      <c r="N136" s="224" t="s">
        <v>41</v>
      </c>
      <c r="O136" s="89"/>
      <c r="P136" s="225">
        <f>O136*H136</f>
        <v>0</v>
      </c>
      <c r="Q136" s="225">
        <v>0</v>
      </c>
      <c r="R136" s="225">
        <f>Q136*H136</f>
        <v>0</v>
      </c>
      <c r="S136" s="225">
        <v>0.28999999999999998</v>
      </c>
      <c r="T136" s="226">
        <f>S136*H136</f>
        <v>176.89999999999998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134</v>
      </c>
      <c r="AT136" s="227" t="s">
        <v>129</v>
      </c>
      <c r="AU136" s="227" t="s">
        <v>86</v>
      </c>
      <c r="AY136" s="15" t="s">
        <v>127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5" t="s">
        <v>84</v>
      </c>
      <c r="BK136" s="228">
        <f>ROUND(I136*H136,2)</f>
        <v>0</v>
      </c>
      <c r="BL136" s="15" t="s">
        <v>134</v>
      </c>
      <c r="BM136" s="227" t="s">
        <v>146</v>
      </c>
    </row>
    <row r="137" s="2" customFormat="1" ht="24.15" customHeight="1">
      <c r="A137" s="36"/>
      <c r="B137" s="37"/>
      <c r="C137" s="216" t="s">
        <v>147</v>
      </c>
      <c r="D137" s="216" t="s">
        <v>129</v>
      </c>
      <c r="E137" s="217" t="s">
        <v>148</v>
      </c>
      <c r="F137" s="218" t="s">
        <v>149</v>
      </c>
      <c r="G137" s="219" t="s">
        <v>142</v>
      </c>
      <c r="H137" s="220">
        <v>9</v>
      </c>
      <c r="I137" s="221"/>
      <c r="J137" s="222">
        <f>ROUND(I137*H137,2)</f>
        <v>0</v>
      </c>
      <c r="K137" s="218" t="s">
        <v>133</v>
      </c>
      <c r="L137" s="42"/>
      <c r="M137" s="223" t="s">
        <v>1</v>
      </c>
      <c r="N137" s="224" t="s">
        <v>41</v>
      </c>
      <c r="O137" s="89"/>
      <c r="P137" s="225">
        <f>O137*H137</f>
        <v>0</v>
      </c>
      <c r="Q137" s="225">
        <v>4.0000000000000003E-05</v>
      </c>
      <c r="R137" s="225">
        <f>Q137*H137</f>
        <v>0.00036000000000000002</v>
      </c>
      <c r="S137" s="225">
        <v>0.11500000000000001</v>
      </c>
      <c r="T137" s="226">
        <f>S137*H137</f>
        <v>1.0350000000000001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134</v>
      </c>
      <c r="AT137" s="227" t="s">
        <v>129</v>
      </c>
      <c r="AU137" s="227" t="s">
        <v>86</v>
      </c>
      <c r="AY137" s="15" t="s">
        <v>127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5" t="s">
        <v>84</v>
      </c>
      <c r="BK137" s="228">
        <f>ROUND(I137*H137,2)</f>
        <v>0</v>
      </c>
      <c r="BL137" s="15" t="s">
        <v>134</v>
      </c>
      <c r="BM137" s="227" t="s">
        <v>150</v>
      </c>
    </row>
    <row r="138" s="2" customFormat="1" ht="16.5" customHeight="1">
      <c r="A138" s="36"/>
      <c r="B138" s="37"/>
      <c r="C138" s="216" t="s">
        <v>151</v>
      </c>
      <c r="D138" s="216" t="s">
        <v>129</v>
      </c>
      <c r="E138" s="217" t="s">
        <v>152</v>
      </c>
      <c r="F138" s="218" t="s">
        <v>153</v>
      </c>
      <c r="G138" s="219" t="s">
        <v>154</v>
      </c>
      <c r="H138" s="220">
        <v>10</v>
      </c>
      <c r="I138" s="221"/>
      <c r="J138" s="222">
        <f>ROUND(I138*H138,2)</f>
        <v>0</v>
      </c>
      <c r="K138" s="218" t="s">
        <v>133</v>
      </c>
      <c r="L138" s="42"/>
      <c r="M138" s="223" t="s">
        <v>1</v>
      </c>
      <c r="N138" s="224" t="s">
        <v>41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0.23000000000000001</v>
      </c>
      <c r="T138" s="226">
        <f>S138*H138</f>
        <v>2.3000000000000003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134</v>
      </c>
      <c r="AT138" s="227" t="s">
        <v>129</v>
      </c>
      <c r="AU138" s="227" t="s">
        <v>86</v>
      </c>
      <c r="AY138" s="15" t="s">
        <v>127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5" t="s">
        <v>84</v>
      </c>
      <c r="BK138" s="228">
        <f>ROUND(I138*H138,2)</f>
        <v>0</v>
      </c>
      <c r="BL138" s="15" t="s">
        <v>134</v>
      </c>
      <c r="BM138" s="227" t="s">
        <v>155</v>
      </c>
    </row>
    <row r="139" s="2" customFormat="1" ht="16.5" customHeight="1">
      <c r="A139" s="36"/>
      <c r="B139" s="37"/>
      <c r="C139" s="216" t="s">
        <v>156</v>
      </c>
      <c r="D139" s="216" t="s">
        <v>129</v>
      </c>
      <c r="E139" s="217" t="s">
        <v>157</v>
      </c>
      <c r="F139" s="218" t="s">
        <v>158</v>
      </c>
      <c r="G139" s="219" t="s">
        <v>154</v>
      </c>
      <c r="H139" s="220">
        <v>8</v>
      </c>
      <c r="I139" s="221"/>
      <c r="J139" s="222">
        <f>ROUND(I139*H139,2)</f>
        <v>0</v>
      </c>
      <c r="K139" s="218" t="s">
        <v>133</v>
      </c>
      <c r="L139" s="42"/>
      <c r="M139" s="223" t="s">
        <v>1</v>
      </c>
      <c r="N139" s="224" t="s">
        <v>41</v>
      </c>
      <c r="O139" s="89"/>
      <c r="P139" s="225">
        <f>O139*H139</f>
        <v>0</v>
      </c>
      <c r="Q139" s="225">
        <v>0</v>
      </c>
      <c r="R139" s="225">
        <f>Q139*H139</f>
        <v>0</v>
      </c>
      <c r="S139" s="225">
        <v>0.28999999999999998</v>
      </c>
      <c r="T139" s="226">
        <f>S139*H139</f>
        <v>2.3199999999999998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134</v>
      </c>
      <c r="AT139" s="227" t="s">
        <v>129</v>
      </c>
      <c r="AU139" s="227" t="s">
        <v>86</v>
      </c>
      <c r="AY139" s="15" t="s">
        <v>127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5" t="s">
        <v>84</v>
      </c>
      <c r="BK139" s="228">
        <f>ROUND(I139*H139,2)</f>
        <v>0</v>
      </c>
      <c r="BL139" s="15" t="s">
        <v>134</v>
      </c>
      <c r="BM139" s="227" t="s">
        <v>159</v>
      </c>
    </row>
    <row r="140" s="2" customFormat="1" ht="16.5" customHeight="1">
      <c r="A140" s="36"/>
      <c r="B140" s="37"/>
      <c r="C140" s="216" t="s">
        <v>160</v>
      </c>
      <c r="D140" s="216" t="s">
        <v>129</v>
      </c>
      <c r="E140" s="217" t="s">
        <v>161</v>
      </c>
      <c r="F140" s="218" t="s">
        <v>162</v>
      </c>
      <c r="G140" s="219" t="s">
        <v>154</v>
      </c>
      <c r="H140" s="220">
        <v>4.5</v>
      </c>
      <c r="I140" s="221"/>
      <c r="J140" s="222">
        <f>ROUND(I140*H140,2)</f>
        <v>0</v>
      </c>
      <c r="K140" s="218" t="s">
        <v>133</v>
      </c>
      <c r="L140" s="42"/>
      <c r="M140" s="223" t="s">
        <v>1</v>
      </c>
      <c r="N140" s="224" t="s">
        <v>41</v>
      </c>
      <c r="O140" s="89"/>
      <c r="P140" s="225">
        <f>O140*H140</f>
        <v>0</v>
      </c>
      <c r="Q140" s="225">
        <v>0</v>
      </c>
      <c r="R140" s="225">
        <f>Q140*H140</f>
        <v>0</v>
      </c>
      <c r="S140" s="225">
        <v>0.11500000000000001</v>
      </c>
      <c r="T140" s="226">
        <f>S140*H140</f>
        <v>0.51750000000000007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134</v>
      </c>
      <c r="AT140" s="227" t="s">
        <v>129</v>
      </c>
      <c r="AU140" s="227" t="s">
        <v>86</v>
      </c>
      <c r="AY140" s="15" t="s">
        <v>127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5" t="s">
        <v>84</v>
      </c>
      <c r="BK140" s="228">
        <f>ROUND(I140*H140,2)</f>
        <v>0</v>
      </c>
      <c r="BL140" s="15" t="s">
        <v>134</v>
      </c>
      <c r="BM140" s="227" t="s">
        <v>163</v>
      </c>
    </row>
    <row r="141" s="2" customFormat="1" ht="24.15" customHeight="1">
      <c r="A141" s="36"/>
      <c r="B141" s="37"/>
      <c r="C141" s="216" t="s">
        <v>164</v>
      </c>
      <c r="D141" s="216" t="s">
        <v>129</v>
      </c>
      <c r="E141" s="217" t="s">
        <v>165</v>
      </c>
      <c r="F141" s="218" t="s">
        <v>166</v>
      </c>
      <c r="G141" s="219" t="s">
        <v>142</v>
      </c>
      <c r="H141" s="220">
        <v>501</v>
      </c>
      <c r="I141" s="221"/>
      <c r="J141" s="222">
        <f>ROUND(I141*H141,2)</f>
        <v>0</v>
      </c>
      <c r="K141" s="218" t="s">
        <v>133</v>
      </c>
      <c r="L141" s="42"/>
      <c r="M141" s="223" t="s">
        <v>1</v>
      </c>
      <c r="N141" s="224" t="s">
        <v>41</v>
      </c>
      <c r="O141" s="89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134</v>
      </c>
      <c r="AT141" s="227" t="s">
        <v>129</v>
      </c>
      <c r="AU141" s="227" t="s">
        <v>86</v>
      </c>
      <c r="AY141" s="15" t="s">
        <v>127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5" t="s">
        <v>84</v>
      </c>
      <c r="BK141" s="228">
        <f>ROUND(I141*H141,2)</f>
        <v>0</v>
      </c>
      <c r="BL141" s="15" t="s">
        <v>134</v>
      </c>
      <c r="BM141" s="227" t="s">
        <v>167</v>
      </c>
    </row>
    <row r="142" s="2" customFormat="1" ht="33" customHeight="1">
      <c r="A142" s="36"/>
      <c r="B142" s="37"/>
      <c r="C142" s="216" t="s">
        <v>81</v>
      </c>
      <c r="D142" s="216" t="s">
        <v>129</v>
      </c>
      <c r="E142" s="217" t="s">
        <v>168</v>
      </c>
      <c r="F142" s="218" t="s">
        <v>169</v>
      </c>
      <c r="G142" s="219" t="s">
        <v>170</v>
      </c>
      <c r="H142" s="220">
        <v>647.52499999999998</v>
      </c>
      <c r="I142" s="221"/>
      <c r="J142" s="222">
        <f>ROUND(I142*H142,2)</f>
        <v>0</v>
      </c>
      <c r="K142" s="218" t="s">
        <v>133</v>
      </c>
      <c r="L142" s="42"/>
      <c r="M142" s="223" t="s">
        <v>1</v>
      </c>
      <c r="N142" s="224" t="s">
        <v>41</v>
      </c>
      <c r="O142" s="89"/>
      <c r="P142" s="225">
        <f>O142*H142</f>
        <v>0</v>
      </c>
      <c r="Q142" s="225">
        <v>0</v>
      </c>
      <c r="R142" s="225">
        <f>Q142*H142</f>
        <v>0</v>
      </c>
      <c r="S142" s="225">
        <v>0</v>
      </c>
      <c r="T142" s="226">
        <f>S142*H142</f>
        <v>0</v>
      </c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R142" s="227" t="s">
        <v>134</v>
      </c>
      <c r="AT142" s="227" t="s">
        <v>129</v>
      </c>
      <c r="AU142" s="227" t="s">
        <v>86</v>
      </c>
      <c r="AY142" s="15" t="s">
        <v>127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5" t="s">
        <v>84</v>
      </c>
      <c r="BK142" s="228">
        <f>ROUND(I142*H142,2)</f>
        <v>0</v>
      </c>
      <c r="BL142" s="15" t="s">
        <v>134</v>
      </c>
      <c r="BM142" s="227" t="s">
        <v>171</v>
      </c>
    </row>
    <row r="143" s="13" customFormat="1">
      <c r="A143" s="13"/>
      <c r="B143" s="229"/>
      <c r="C143" s="230"/>
      <c r="D143" s="231" t="s">
        <v>172</v>
      </c>
      <c r="E143" s="232" t="s">
        <v>1</v>
      </c>
      <c r="F143" s="233" t="s">
        <v>173</v>
      </c>
      <c r="G143" s="230"/>
      <c r="H143" s="234">
        <v>283.39999999999998</v>
      </c>
      <c r="I143" s="235"/>
      <c r="J143" s="230"/>
      <c r="K143" s="230"/>
      <c r="L143" s="236"/>
      <c r="M143" s="237"/>
      <c r="N143" s="238"/>
      <c r="O143" s="238"/>
      <c r="P143" s="238"/>
      <c r="Q143" s="238"/>
      <c r="R143" s="238"/>
      <c r="S143" s="238"/>
      <c r="T143" s="23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0" t="s">
        <v>172</v>
      </c>
      <c r="AU143" s="240" t="s">
        <v>86</v>
      </c>
      <c r="AV143" s="13" t="s">
        <v>86</v>
      </c>
      <c r="AW143" s="13" t="s">
        <v>32</v>
      </c>
      <c r="AX143" s="13" t="s">
        <v>76</v>
      </c>
      <c r="AY143" s="240" t="s">
        <v>127</v>
      </c>
    </row>
    <row r="144" s="13" customFormat="1">
      <c r="A144" s="13"/>
      <c r="B144" s="229"/>
      <c r="C144" s="230"/>
      <c r="D144" s="231" t="s">
        <v>172</v>
      </c>
      <c r="E144" s="232" t="s">
        <v>1</v>
      </c>
      <c r="F144" s="233" t="s">
        <v>174</v>
      </c>
      <c r="G144" s="230"/>
      <c r="H144" s="234">
        <v>74.519999999999996</v>
      </c>
      <c r="I144" s="235"/>
      <c r="J144" s="230"/>
      <c r="K144" s="230"/>
      <c r="L144" s="236"/>
      <c r="M144" s="237"/>
      <c r="N144" s="238"/>
      <c r="O144" s="238"/>
      <c r="P144" s="238"/>
      <c r="Q144" s="238"/>
      <c r="R144" s="238"/>
      <c r="S144" s="238"/>
      <c r="T144" s="23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0" t="s">
        <v>172</v>
      </c>
      <c r="AU144" s="240" t="s">
        <v>86</v>
      </c>
      <c r="AV144" s="13" t="s">
        <v>86</v>
      </c>
      <c r="AW144" s="13" t="s">
        <v>32</v>
      </c>
      <c r="AX144" s="13" t="s">
        <v>76</v>
      </c>
      <c r="AY144" s="240" t="s">
        <v>127</v>
      </c>
    </row>
    <row r="145" s="13" customFormat="1">
      <c r="A145" s="13"/>
      <c r="B145" s="229"/>
      <c r="C145" s="230"/>
      <c r="D145" s="231" t="s">
        <v>172</v>
      </c>
      <c r="E145" s="232" t="s">
        <v>1</v>
      </c>
      <c r="F145" s="233" t="s">
        <v>175</v>
      </c>
      <c r="G145" s="230"/>
      <c r="H145" s="234">
        <v>23.460000000000001</v>
      </c>
      <c r="I145" s="235"/>
      <c r="J145" s="230"/>
      <c r="K145" s="230"/>
      <c r="L145" s="236"/>
      <c r="M145" s="237"/>
      <c r="N145" s="238"/>
      <c r="O145" s="238"/>
      <c r="P145" s="238"/>
      <c r="Q145" s="238"/>
      <c r="R145" s="238"/>
      <c r="S145" s="238"/>
      <c r="T145" s="23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0" t="s">
        <v>172</v>
      </c>
      <c r="AU145" s="240" t="s">
        <v>86</v>
      </c>
      <c r="AV145" s="13" t="s">
        <v>86</v>
      </c>
      <c r="AW145" s="13" t="s">
        <v>32</v>
      </c>
      <c r="AX145" s="13" t="s">
        <v>76</v>
      </c>
      <c r="AY145" s="240" t="s">
        <v>127</v>
      </c>
    </row>
    <row r="146" s="13" customFormat="1">
      <c r="A146" s="13"/>
      <c r="B146" s="229"/>
      <c r="C146" s="230"/>
      <c r="D146" s="231" t="s">
        <v>172</v>
      </c>
      <c r="E146" s="232" t="s">
        <v>1</v>
      </c>
      <c r="F146" s="233" t="s">
        <v>176</v>
      </c>
      <c r="G146" s="230"/>
      <c r="H146" s="234">
        <v>15.119999999999999</v>
      </c>
      <c r="I146" s="235"/>
      <c r="J146" s="230"/>
      <c r="K146" s="230"/>
      <c r="L146" s="236"/>
      <c r="M146" s="237"/>
      <c r="N146" s="238"/>
      <c r="O146" s="238"/>
      <c r="P146" s="238"/>
      <c r="Q146" s="238"/>
      <c r="R146" s="238"/>
      <c r="S146" s="238"/>
      <c r="T146" s="23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0" t="s">
        <v>172</v>
      </c>
      <c r="AU146" s="240" t="s">
        <v>86</v>
      </c>
      <c r="AV146" s="13" t="s">
        <v>86</v>
      </c>
      <c r="AW146" s="13" t="s">
        <v>32</v>
      </c>
      <c r="AX146" s="13" t="s">
        <v>76</v>
      </c>
      <c r="AY146" s="240" t="s">
        <v>127</v>
      </c>
    </row>
    <row r="147" s="13" customFormat="1">
      <c r="A147" s="13"/>
      <c r="B147" s="229"/>
      <c r="C147" s="230"/>
      <c r="D147" s="231" t="s">
        <v>172</v>
      </c>
      <c r="E147" s="232" t="s">
        <v>1</v>
      </c>
      <c r="F147" s="233" t="s">
        <v>177</v>
      </c>
      <c r="G147" s="230"/>
      <c r="H147" s="234">
        <v>9.5999999999999996</v>
      </c>
      <c r="I147" s="235"/>
      <c r="J147" s="230"/>
      <c r="K147" s="230"/>
      <c r="L147" s="236"/>
      <c r="M147" s="237"/>
      <c r="N147" s="238"/>
      <c r="O147" s="238"/>
      <c r="P147" s="238"/>
      <c r="Q147" s="238"/>
      <c r="R147" s="238"/>
      <c r="S147" s="238"/>
      <c r="T147" s="23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0" t="s">
        <v>172</v>
      </c>
      <c r="AU147" s="240" t="s">
        <v>86</v>
      </c>
      <c r="AV147" s="13" t="s">
        <v>86</v>
      </c>
      <c r="AW147" s="13" t="s">
        <v>32</v>
      </c>
      <c r="AX147" s="13" t="s">
        <v>76</v>
      </c>
      <c r="AY147" s="240" t="s">
        <v>127</v>
      </c>
    </row>
    <row r="148" s="13" customFormat="1">
      <c r="A148" s="13"/>
      <c r="B148" s="229"/>
      <c r="C148" s="230"/>
      <c r="D148" s="231" t="s">
        <v>172</v>
      </c>
      <c r="E148" s="232" t="s">
        <v>1</v>
      </c>
      <c r="F148" s="233" t="s">
        <v>178</v>
      </c>
      <c r="G148" s="230"/>
      <c r="H148" s="234">
        <v>0.45000000000000001</v>
      </c>
      <c r="I148" s="235"/>
      <c r="J148" s="230"/>
      <c r="K148" s="230"/>
      <c r="L148" s="236"/>
      <c r="M148" s="237"/>
      <c r="N148" s="238"/>
      <c r="O148" s="238"/>
      <c r="P148" s="238"/>
      <c r="Q148" s="238"/>
      <c r="R148" s="238"/>
      <c r="S148" s="238"/>
      <c r="T148" s="23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0" t="s">
        <v>172</v>
      </c>
      <c r="AU148" s="240" t="s">
        <v>86</v>
      </c>
      <c r="AV148" s="13" t="s">
        <v>86</v>
      </c>
      <c r="AW148" s="13" t="s">
        <v>32</v>
      </c>
      <c r="AX148" s="13" t="s">
        <v>76</v>
      </c>
      <c r="AY148" s="240" t="s">
        <v>127</v>
      </c>
    </row>
    <row r="149" s="13" customFormat="1">
      <c r="A149" s="13"/>
      <c r="B149" s="229"/>
      <c r="C149" s="230"/>
      <c r="D149" s="231" t="s">
        <v>172</v>
      </c>
      <c r="E149" s="232" t="s">
        <v>1</v>
      </c>
      <c r="F149" s="233" t="s">
        <v>179</v>
      </c>
      <c r="G149" s="230"/>
      <c r="H149" s="234">
        <v>5.0750000000000002</v>
      </c>
      <c r="I149" s="235"/>
      <c r="J149" s="230"/>
      <c r="K149" s="230"/>
      <c r="L149" s="236"/>
      <c r="M149" s="237"/>
      <c r="N149" s="238"/>
      <c r="O149" s="238"/>
      <c r="P149" s="238"/>
      <c r="Q149" s="238"/>
      <c r="R149" s="238"/>
      <c r="S149" s="238"/>
      <c r="T149" s="239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0" t="s">
        <v>172</v>
      </c>
      <c r="AU149" s="240" t="s">
        <v>86</v>
      </c>
      <c r="AV149" s="13" t="s">
        <v>86</v>
      </c>
      <c r="AW149" s="13" t="s">
        <v>32</v>
      </c>
      <c r="AX149" s="13" t="s">
        <v>76</v>
      </c>
      <c r="AY149" s="240" t="s">
        <v>127</v>
      </c>
    </row>
    <row r="150" s="13" customFormat="1">
      <c r="A150" s="13"/>
      <c r="B150" s="229"/>
      <c r="C150" s="230"/>
      <c r="D150" s="231" t="s">
        <v>172</v>
      </c>
      <c r="E150" s="232" t="s">
        <v>1</v>
      </c>
      <c r="F150" s="233" t="s">
        <v>180</v>
      </c>
      <c r="G150" s="230"/>
      <c r="H150" s="234">
        <v>4.5999999999999996</v>
      </c>
      <c r="I150" s="235"/>
      <c r="J150" s="230"/>
      <c r="K150" s="230"/>
      <c r="L150" s="236"/>
      <c r="M150" s="237"/>
      <c r="N150" s="238"/>
      <c r="O150" s="238"/>
      <c r="P150" s="238"/>
      <c r="Q150" s="238"/>
      <c r="R150" s="238"/>
      <c r="S150" s="238"/>
      <c r="T150" s="23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0" t="s">
        <v>172</v>
      </c>
      <c r="AU150" s="240" t="s">
        <v>86</v>
      </c>
      <c r="AV150" s="13" t="s">
        <v>86</v>
      </c>
      <c r="AW150" s="13" t="s">
        <v>32</v>
      </c>
      <c r="AX150" s="13" t="s">
        <v>76</v>
      </c>
      <c r="AY150" s="240" t="s">
        <v>127</v>
      </c>
    </row>
    <row r="151" s="13" customFormat="1">
      <c r="A151" s="13"/>
      <c r="B151" s="229"/>
      <c r="C151" s="230"/>
      <c r="D151" s="231" t="s">
        <v>172</v>
      </c>
      <c r="E151" s="232" t="s">
        <v>1</v>
      </c>
      <c r="F151" s="233" t="s">
        <v>181</v>
      </c>
      <c r="G151" s="230"/>
      <c r="H151" s="234">
        <v>163.5</v>
      </c>
      <c r="I151" s="235"/>
      <c r="J151" s="230"/>
      <c r="K151" s="230"/>
      <c r="L151" s="236"/>
      <c r="M151" s="237"/>
      <c r="N151" s="238"/>
      <c r="O151" s="238"/>
      <c r="P151" s="238"/>
      <c r="Q151" s="238"/>
      <c r="R151" s="238"/>
      <c r="S151" s="238"/>
      <c r="T151" s="239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0" t="s">
        <v>172</v>
      </c>
      <c r="AU151" s="240" t="s">
        <v>86</v>
      </c>
      <c r="AV151" s="13" t="s">
        <v>86</v>
      </c>
      <c r="AW151" s="13" t="s">
        <v>32</v>
      </c>
      <c r="AX151" s="13" t="s">
        <v>76</v>
      </c>
      <c r="AY151" s="240" t="s">
        <v>127</v>
      </c>
    </row>
    <row r="152" s="13" customFormat="1">
      <c r="A152" s="13"/>
      <c r="B152" s="229"/>
      <c r="C152" s="230"/>
      <c r="D152" s="231" t="s">
        <v>172</v>
      </c>
      <c r="E152" s="232" t="s">
        <v>1</v>
      </c>
      <c r="F152" s="233" t="s">
        <v>182</v>
      </c>
      <c r="G152" s="230"/>
      <c r="H152" s="234">
        <v>41.399999999999999</v>
      </c>
      <c r="I152" s="235"/>
      <c r="J152" s="230"/>
      <c r="K152" s="230"/>
      <c r="L152" s="236"/>
      <c r="M152" s="237"/>
      <c r="N152" s="238"/>
      <c r="O152" s="238"/>
      <c r="P152" s="238"/>
      <c r="Q152" s="238"/>
      <c r="R152" s="238"/>
      <c r="S152" s="238"/>
      <c r="T152" s="23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0" t="s">
        <v>172</v>
      </c>
      <c r="AU152" s="240" t="s">
        <v>86</v>
      </c>
      <c r="AV152" s="13" t="s">
        <v>86</v>
      </c>
      <c r="AW152" s="13" t="s">
        <v>32</v>
      </c>
      <c r="AX152" s="13" t="s">
        <v>76</v>
      </c>
      <c r="AY152" s="240" t="s">
        <v>127</v>
      </c>
    </row>
    <row r="153" s="13" customFormat="1">
      <c r="A153" s="13"/>
      <c r="B153" s="229"/>
      <c r="C153" s="230"/>
      <c r="D153" s="231" t="s">
        <v>172</v>
      </c>
      <c r="E153" s="232" t="s">
        <v>1</v>
      </c>
      <c r="F153" s="233" t="s">
        <v>183</v>
      </c>
      <c r="G153" s="230"/>
      <c r="H153" s="234">
        <v>15.300000000000001</v>
      </c>
      <c r="I153" s="235"/>
      <c r="J153" s="230"/>
      <c r="K153" s="230"/>
      <c r="L153" s="236"/>
      <c r="M153" s="237"/>
      <c r="N153" s="238"/>
      <c r="O153" s="238"/>
      <c r="P153" s="238"/>
      <c r="Q153" s="238"/>
      <c r="R153" s="238"/>
      <c r="S153" s="238"/>
      <c r="T153" s="23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0" t="s">
        <v>172</v>
      </c>
      <c r="AU153" s="240" t="s">
        <v>86</v>
      </c>
      <c r="AV153" s="13" t="s">
        <v>86</v>
      </c>
      <c r="AW153" s="13" t="s">
        <v>32</v>
      </c>
      <c r="AX153" s="13" t="s">
        <v>76</v>
      </c>
      <c r="AY153" s="240" t="s">
        <v>127</v>
      </c>
    </row>
    <row r="154" s="13" customFormat="1">
      <c r="A154" s="13"/>
      <c r="B154" s="229"/>
      <c r="C154" s="230"/>
      <c r="D154" s="231" t="s">
        <v>172</v>
      </c>
      <c r="E154" s="232" t="s">
        <v>1</v>
      </c>
      <c r="F154" s="233" t="s">
        <v>184</v>
      </c>
      <c r="G154" s="230"/>
      <c r="H154" s="234">
        <v>8.0999999999999996</v>
      </c>
      <c r="I154" s="235"/>
      <c r="J154" s="230"/>
      <c r="K154" s="230"/>
      <c r="L154" s="236"/>
      <c r="M154" s="237"/>
      <c r="N154" s="238"/>
      <c r="O154" s="238"/>
      <c r="P154" s="238"/>
      <c r="Q154" s="238"/>
      <c r="R154" s="238"/>
      <c r="S154" s="238"/>
      <c r="T154" s="23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0" t="s">
        <v>172</v>
      </c>
      <c r="AU154" s="240" t="s">
        <v>86</v>
      </c>
      <c r="AV154" s="13" t="s">
        <v>86</v>
      </c>
      <c r="AW154" s="13" t="s">
        <v>32</v>
      </c>
      <c r="AX154" s="13" t="s">
        <v>76</v>
      </c>
      <c r="AY154" s="240" t="s">
        <v>127</v>
      </c>
    </row>
    <row r="155" s="13" customFormat="1">
      <c r="A155" s="13"/>
      <c r="B155" s="229"/>
      <c r="C155" s="230"/>
      <c r="D155" s="231" t="s">
        <v>172</v>
      </c>
      <c r="E155" s="232" t="s">
        <v>1</v>
      </c>
      <c r="F155" s="233" t="s">
        <v>185</v>
      </c>
      <c r="G155" s="230"/>
      <c r="H155" s="234">
        <v>3</v>
      </c>
      <c r="I155" s="235"/>
      <c r="J155" s="230"/>
      <c r="K155" s="230"/>
      <c r="L155" s="236"/>
      <c r="M155" s="237"/>
      <c r="N155" s="238"/>
      <c r="O155" s="238"/>
      <c r="P155" s="238"/>
      <c r="Q155" s="238"/>
      <c r="R155" s="238"/>
      <c r="S155" s="238"/>
      <c r="T155" s="239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0" t="s">
        <v>172</v>
      </c>
      <c r="AU155" s="240" t="s">
        <v>86</v>
      </c>
      <c r="AV155" s="13" t="s">
        <v>86</v>
      </c>
      <c r="AW155" s="13" t="s">
        <v>32</v>
      </c>
      <c r="AX155" s="13" t="s">
        <v>76</v>
      </c>
      <c r="AY155" s="240" t="s">
        <v>127</v>
      </c>
    </row>
    <row r="156" s="2" customFormat="1" ht="33" customHeight="1">
      <c r="A156" s="36"/>
      <c r="B156" s="37"/>
      <c r="C156" s="216" t="s">
        <v>186</v>
      </c>
      <c r="D156" s="216" t="s">
        <v>129</v>
      </c>
      <c r="E156" s="217" t="s">
        <v>187</v>
      </c>
      <c r="F156" s="218" t="s">
        <v>188</v>
      </c>
      <c r="G156" s="219" t="s">
        <v>170</v>
      </c>
      <c r="H156" s="220">
        <v>13.050000000000001</v>
      </c>
      <c r="I156" s="221"/>
      <c r="J156" s="222">
        <f>ROUND(I156*H156,2)</f>
        <v>0</v>
      </c>
      <c r="K156" s="218" t="s">
        <v>133</v>
      </c>
      <c r="L156" s="42"/>
      <c r="M156" s="223" t="s">
        <v>1</v>
      </c>
      <c r="N156" s="224" t="s">
        <v>41</v>
      </c>
      <c r="O156" s="89"/>
      <c r="P156" s="225">
        <f>O156*H156</f>
        <v>0</v>
      </c>
      <c r="Q156" s="225">
        <v>0</v>
      </c>
      <c r="R156" s="225">
        <f>Q156*H156</f>
        <v>0</v>
      </c>
      <c r="S156" s="225">
        <v>0</v>
      </c>
      <c r="T156" s="226">
        <f>S156*H156</f>
        <v>0</v>
      </c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R156" s="227" t="s">
        <v>134</v>
      </c>
      <c r="AT156" s="227" t="s">
        <v>129</v>
      </c>
      <c r="AU156" s="227" t="s">
        <v>86</v>
      </c>
      <c r="AY156" s="15" t="s">
        <v>127</v>
      </c>
      <c r="BE156" s="228">
        <f>IF(N156="základní",J156,0)</f>
        <v>0</v>
      </c>
      <c r="BF156" s="228">
        <f>IF(N156="snížená",J156,0)</f>
        <v>0</v>
      </c>
      <c r="BG156" s="228">
        <f>IF(N156="zákl. přenesená",J156,0)</f>
        <v>0</v>
      </c>
      <c r="BH156" s="228">
        <f>IF(N156="sníž. přenesená",J156,0)</f>
        <v>0</v>
      </c>
      <c r="BI156" s="228">
        <f>IF(N156="nulová",J156,0)</f>
        <v>0</v>
      </c>
      <c r="BJ156" s="15" t="s">
        <v>84</v>
      </c>
      <c r="BK156" s="228">
        <f>ROUND(I156*H156,2)</f>
        <v>0</v>
      </c>
      <c r="BL156" s="15" t="s">
        <v>134</v>
      </c>
      <c r="BM156" s="227" t="s">
        <v>189</v>
      </c>
    </row>
    <row r="157" s="13" customFormat="1">
      <c r="A157" s="13"/>
      <c r="B157" s="229"/>
      <c r="C157" s="230"/>
      <c r="D157" s="231" t="s">
        <v>172</v>
      </c>
      <c r="E157" s="232" t="s">
        <v>1</v>
      </c>
      <c r="F157" s="233" t="s">
        <v>190</v>
      </c>
      <c r="G157" s="230"/>
      <c r="H157" s="234">
        <v>13.050000000000001</v>
      </c>
      <c r="I157" s="235"/>
      <c r="J157" s="230"/>
      <c r="K157" s="230"/>
      <c r="L157" s="236"/>
      <c r="M157" s="237"/>
      <c r="N157" s="238"/>
      <c r="O157" s="238"/>
      <c r="P157" s="238"/>
      <c r="Q157" s="238"/>
      <c r="R157" s="238"/>
      <c r="S157" s="238"/>
      <c r="T157" s="23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0" t="s">
        <v>172</v>
      </c>
      <c r="AU157" s="240" t="s">
        <v>86</v>
      </c>
      <c r="AV157" s="13" t="s">
        <v>86</v>
      </c>
      <c r="AW157" s="13" t="s">
        <v>32</v>
      </c>
      <c r="AX157" s="13" t="s">
        <v>76</v>
      </c>
      <c r="AY157" s="240" t="s">
        <v>127</v>
      </c>
    </row>
    <row r="158" s="2" customFormat="1" ht="37.8" customHeight="1">
      <c r="A158" s="36"/>
      <c r="B158" s="37"/>
      <c r="C158" s="216" t="s">
        <v>191</v>
      </c>
      <c r="D158" s="216" t="s">
        <v>129</v>
      </c>
      <c r="E158" s="217" t="s">
        <v>192</v>
      </c>
      <c r="F158" s="218" t="s">
        <v>193</v>
      </c>
      <c r="G158" s="219" t="s">
        <v>170</v>
      </c>
      <c r="H158" s="220">
        <v>660.57500000000005</v>
      </c>
      <c r="I158" s="221"/>
      <c r="J158" s="222">
        <f>ROUND(I158*H158,2)</f>
        <v>0</v>
      </c>
      <c r="K158" s="218" t="s">
        <v>133</v>
      </c>
      <c r="L158" s="42"/>
      <c r="M158" s="223" t="s">
        <v>1</v>
      </c>
      <c r="N158" s="224" t="s">
        <v>41</v>
      </c>
      <c r="O158" s="89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134</v>
      </c>
      <c r="AT158" s="227" t="s">
        <v>129</v>
      </c>
      <c r="AU158" s="227" t="s">
        <v>86</v>
      </c>
      <c r="AY158" s="15" t="s">
        <v>127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5" t="s">
        <v>84</v>
      </c>
      <c r="BK158" s="228">
        <f>ROUND(I158*H158,2)</f>
        <v>0</v>
      </c>
      <c r="BL158" s="15" t="s">
        <v>134</v>
      </c>
      <c r="BM158" s="227" t="s">
        <v>194</v>
      </c>
    </row>
    <row r="159" s="13" customFormat="1">
      <c r="A159" s="13"/>
      <c r="B159" s="229"/>
      <c r="C159" s="230"/>
      <c r="D159" s="231" t="s">
        <v>172</v>
      </c>
      <c r="E159" s="232" t="s">
        <v>1</v>
      </c>
      <c r="F159" s="233" t="s">
        <v>195</v>
      </c>
      <c r="G159" s="230"/>
      <c r="H159" s="234">
        <v>660.57500000000005</v>
      </c>
      <c r="I159" s="235"/>
      <c r="J159" s="230"/>
      <c r="K159" s="230"/>
      <c r="L159" s="236"/>
      <c r="M159" s="237"/>
      <c r="N159" s="238"/>
      <c r="O159" s="238"/>
      <c r="P159" s="238"/>
      <c r="Q159" s="238"/>
      <c r="R159" s="238"/>
      <c r="S159" s="238"/>
      <c r="T159" s="239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0" t="s">
        <v>172</v>
      </c>
      <c r="AU159" s="240" t="s">
        <v>86</v>
      </c>
      <c r="AV159" s="13" t="s">
        <v>86</v>
      </c>
      <c r="AW159" s="13" t="s">
        <v>32</v>
      </c>
      <c r="AX159" s="13" t="s">
        <v>84</v>
      </c>
      <c r="AY159" s="240" t="s">
        <v>127</v>
      </c>
    </row>
    <row r="160" s="2" customFormat="1" ht="33" customHeight="1">
      <c r="A160" s="36"/>
      <c r="B160" s="37"/>
      <c r="C160" s="216" t="s">
        <v>196</v>
      </c>
      <c r="D160" s="216" t="s">
        <v>129</v>
      </c>
      <c r="E160" s="217" t="s">
        <v>197</v>
      </c>
      <c r="F160" s="218" t="s">
        <v>198</v>
      </c>
      <c r="G160" s="219" t="s">
        <v>199</v>
      </c>
      <c r="H160" s="220">
        <v>1321.1500000000001</v>
      </c>
      <c r="I160" s="221"/>
      <c r="J160" s="222">
        <f>ROUND(I160*H160,2)</f>
        <v>0</v>
      </c>
      <c r="K160" s="218" t="s">
        <v>133</v>
      </c>
      <c r="L160" s="42"/>
      <c r="M160" s="223" t="s">
        <v>1</v>
      </c>
      <c r="N160" s="224" t="s">
        <v>41</v>
      </c>
      <c r="O160" s="89"/>
      <c r="P160" s="225">
        <f>O160*H160</f>
        <v>0</v>
      </c>
      <c r="Q160" s="225">
        <v>0</v>
      </c>
      <c r="R160" s="225">
        <f>Q160*H160</f>
        <v>0</v>
      </c>
      <c r="S160" s="225">
        <v>0</v>
      </c>
      <c r="T160" s="22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134</v>
      </c>
      <c r="AT160" s="227" t="s">
        <v>129</v>
      </c>
      <c r="AU160" s="227" t="s">
        <v>86</v>
      </c>
      <c r="AY160" s="15" t="s">
        <v>127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5" t="s">
        <v>84</v>
      </c>
      <c r="BK160" s="228">
        <f>ROUND(I160*H160,2)</f>
        <v>0</v>
      </c>
      <c r="BL160" s="15" t="s">
        <v>134</v>
      </c>
      <c r="BM160" s="227" t="s">
        <v>200</v>
      </c>
    </row>
    <row r="161" s="13" customFormat="1">
      <c r="A161" s="13"/>
      <c r="B161" s="229"/>
      <c r="C161" s="230"/>
      <c r="D161" s="231" t="s">
        <v>172</v>
      </c>
      <c r="E161" s="230"/>
      <c r="F161" s="233" t="s">
        <v>201</v>
      </c>
      <c r="G161" s="230"/>
      <c r="H161" s="234">
        <v>1321.1500000000001</v>
      </c>
      <c r="I161" s="235"/>
      <c r="J161" s="230"/>
      <c r="K161" s="230"/>
      <c r="L161" s="236"/>
      <c r="M161" s="237"/>
      <c r="N161" s="238"/>
      <c r="O161" s="238"/>
      <c r="P161" s="238"/>
      <c r="Q161" s="238"/>
      <c r="R161" s="238"/>
      <c r="S161" s="238"/>
      <c r="T161" s="23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0" t="s">
        <v>172</v>
      </c>
      <c r="AU161" s="240" t="s">
        <v>86</v>
      </c>
      <c r="AV161" s="13" t="s">
        <v>86</v>
      </c>
      <c r="AW161" s="13" t="s">
        <v>4</v>
      </c>
      <c r="AX161" s="13" t="s">
        <v>84</v>
      </c>
      <c r="AY161" s="240" t="s">
        <v>127</v>
      </c>
    </row>
    <row r="162" s="2" customFormat="1" ht="16.5" customHeight="1">
      <c r="A162" s="36"/>
      <c r="B162" s="37"/>
      <c r="C162" s="216" t="s">
        <v>202</v>
      </c>
      <c r="D162" s="216" t="s">
        <v>129</v>
      </c>
      <c r="E162" s="217" t="s">
        <v>203</v>
      </c>
      <c r="F162" s="218" t="s">
        <v>204</v>
      </c>
      <c r="G162" s="219" t="s">
        <v>170</v>
      </c>
      <c r="H162" s="220">
        <v>660.57500000000005</v>
      </c>
      <c r="I162" s="221"/>
      <c r="J162" s="222">
        <f>ROUND(I162*H162,2)</f>
        <v>0</v>
      </c>
      <c r="K162" s="218" t="s">
        <v>133</v>
      </c>
      <c r="L162" s="42"/>
      <c r="M162" s="223" t="s">
        <v>1</v>
      </c>
      <c r="N162" s="224" t="s">
        <v>41</v>
      </c>
      <c r="O162" s="89"/>
      <c r="P162" s="225">
        <f>O162*H162</f>
        <v>0</v>
      </c>
      <c r="Q162" s="225">
        <v>0</v>
      </c>
      <c r="R162" s="225">
        <f>Q162*H162</f>
        <v>0</v>
      </c>
      <c r="S162" s="225">
        <v>0</v>
      </c>
      <c r="T162" s="22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134</v>
      </c>
      <c r="AT162" s="227" t="s">
        <v>129</v>
      </c>
      <c r="AU162" s="227" t="s">
        <v>86</v>
      </c>
      <c r="AY162" s="15" t="s">
        <v>127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5" t="s">
        <v>84</v>
      </c>
      <c r="BK162" s="228">
        <f>ROUND(I162*H162,2)</f>
        <v>0</v>
      </c>
      <c r="BL162" s="15" t="s">
        <v>134</v>
      </c>
      <c r="BM162" s="227" t="s">
        <v>205</v>
      </c>
    </row>
    <row r="163" s="2" customFormat="1" ht="24.15" customHeight="1">
      <c r="A163" s="36"/>
      <c r="B163" s="37"/>
      <c r="C163" s="216" t="s">
        <v>8</v>
      </c>
      <c r="D163" s="216" t="s">
        <v>129</v>
      </c>
      <c r="E163" s="217" t="s">
        <v>206</v>
      </c>
      <c r="F163" s="218" t="s">
        <v>207</v>
      </c>
      <c r="G163" s="219" t="s">
        <v>142</v>
      </c>
      <c r="H163" s="220">
        <v>245</v>
      </c>
      <c r="I163" s="221"/>
      <c r="J163" s="222">
        <f>ROUND(I163*H163,2)</f>
        <v>0</v>
      </c>
      <c r="K163" s="218" t="s">
        <v>133</v>
      </c>
      <c r="L163" s="42"/>
      <c r="M163" s="223" t="s">
        <v>1</v>
      </c>
      <c r="N163" s="224" t="s">
        <v>41</v>
      </c>
      <c r="O163" s="89"/>
      <c r="P163" s="225">
        <f>O163*H163</f>
        <v>0</v>
      </c>
      <c r="Q163" s="225">
        <v>0</v>
      </c>
      <c r="R163" s="225">
        <f>Q163*H163</f>
        <v>0</v>
      </c>
      <c r="S163" s="225">
        <v>0</v>
      </c>
      <c r="T163" s="22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134</v>
      </c>
      <c r="AT163" s="227" t="s">
        <v>129</v>
      </c>
      <c r="AU163" s="227" t="s">
        <v>86</v>
      </c>
      <c r="AY163" s="15" t="s">
        <v>127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5" t="s">
        <v>84</v>
      </c>
      <c r="BK163" s="228">
        <f>ROUND(I163*H163,2)</f>
        <v>0</v>
      </c>
      <c r="BL163" s="15" t="s">
        <v>134</v>
      </c>
      <c r="BM163" s="227" t="s">
        <v>208</v>
      </c>
    </row>
    <row r="164" s="13" customFormat="1">
      <c r="A164" s="13"/>
      <c r="B164" s="229"/>
      <c r="C164" s="230"/>
      <c r="D164" s="231" t="s">
        <v>172</v>
      </c>
      <c r="E164" s="232" t="s">
        <v>1</v>
      </c>
      <c r="F164" s="233" t="s">
        <v>209</v>
      </c>
      <c r="G164" s="230"/>
      <c r="H164" s="234">
        <v>245</v>
      </c>
      <c r="I164" s="235"/>
      <c r="J164" s="230"/>
      <c r="K164" s="230"/>
      <c r="L164" s="236"/>
      <c r="M164" s="237"/>
      <c r="N164" s="238"/>
      <c r="O164" s="238"/>
      <c r="P164" s="238"/>
      <c r="Q164" s="238"/>
      <c r="R164" s="238"/>
      <c r="S164" s="238"/>
      <c r="T164" s="23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0" t="s">
        <v>172</v>
      </c>
      <c r="AU164" s="240" t="s">
        <v>86</v>
      </c>
      <c r="AV164" s="13" t="s">
        <v>86</v>
      </c>
      <c r="AW164" s="13" t="s">
        <v>32</v>
      </c>
      <c r="AX164" s="13" t="s">
        <v>84</v>
      </c>
      <c r="AY164" s="240" t="s">
        <v>127</v>
      </c>
    </row>
    <row r="165" s="2" customFormat="1" ht="16.5" customHeight="1">
      <c r="A165" s="36"/>
      <c r="B165" s="37"/>
      <c r="C165" s="241" t="s">
        <v>210</v>
      </c>
      <c r="D165" s="241" t="s">
        <v>211</v>
      </c>
      <c r="E165" s="242" t="s">
        <v>212</v>
      </c>
      <c r="F165" s="243" t="s">
        <v>213</v>
      </c>
      <c r="G165" s="244" t="s">
        <v>170</v>
      </c>
      <c r="H165" s="245">
        <v>245</v>
      </c>
      <c r="I165" s="246"/>
      <c r="J165" s="247">
        <f>ROUND(I165*H165,2)</f>
        <v>0</v>
      </c>
      <c r="K165" s="243" t="s">
        <v>133</v>
      </c>
      <c r="L165" s="248"/>
      <c r="M165" s="249" t="s">
        <v>1</v>
      </c>
      <c r="N165" s="250" t="s">
        <v>41</v>
      </c>
      <c r="O165" s="89"/>
      <c r="P165" s="225">
        <f>O165*H165</f>
        <v>0</v>
      </c>
      <c r="Q165" s="225">
        <v>0.20999999999999999</v>
      </c>
      <c r="R165" s="225">
        <f>Q165*H165</f>
        <v>51.449999999999996</v>
      </c>
      <c r="S165" s="225">
        <v>0</v>
      </c>
      <c r="T165" s="22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160</v>
      </c>
      <c r="AT165" s="227" t="s">
        <v>211</v>
      </c>
      <c r="AU165" s="227" t="s">
        <v>86</v>
      </c>
      <c r="AY165" s="15" t="s">
        <v>127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5" t="s">
        <v>84</v>
      </c>
      <c r="BK165" s="228">
        <f>ROUND(I165*H165,2)</f>
        <v>0</v>
      </c>
      <c r="BL165" s="15" t="s">
        <v>134</v>
      </c>
      <c r="BM165" s="227" t="s">
        <v>214</v>
      </c>
    </row>
    <row r="166" s="2" customFormat="1" ht="24.15" customHeight="1">
      <c r="A166" s="36"/>
      <c r="B166" s="37"/>
      <c r="C166" s="216" t="s">
        <v>215</v>
      </c>
      <c r="D166" s="216" t="s">
        <v>129</v>
      </c>
      <c r="E166" s="217" t="s">
        <v>216</v>
      </c>
      <c r="F166" s="218" t="s">
        <v>217</v>
      </c>
      <c r="G166" s="219" t="s">
        <v>142</v>
      </c>
      <c r="H166" s="220">
        <v>245</v>
      </c>
      <c r="I166" s="221"/>
      <c r="J166" s="222">
        <f>ROUND(I166*H166,2)</f>
        <v>0</v>
      </c>
      <c r="K166" s="218" t="s">
        <v>133</v>
      </c>
      <c r="L166" s="42"/>
      <c r="M166" s="223" t="s">
        <v>1</v>
      </c>
      <c r="N166" s="224" t="s">
        <v>41</v>
      </c>
      <c r="O166" s="89"/>
      <c r="P166" s="225">
        <f>O166*H166</f>
        <v>0</v>
      </c>
      <c r="Q166" s="225">
        <v>0</v>
      </c>
      <c r="R166" s="225">
        <f>Q166*H166</f>
        <v>0</v>
      </c>
      <c r="S166" s="225">
        <v>0</v>
      </c>
      <c r="T166" s="226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27" t="s">
        <v>134</v>
      </c>
      <c r="AT166" s="227" t="s">
        <v>129</v>
      </c>
      <c r="AU166" s="227" t="s">
        <v>86</v>
      </c>
      <c r="AY166" s="15" t="s">
        <v>127</v>
      </c>
      <c r="BE166" s="228">
        <f>IF(N166="základní",J166,0)</f>
        <v>0</v>
      </c>
      <c r="BF166" s="228">
        <f>IF(N166="snížená",J166,0)</f>
        <v>0</v>
      </c>
      <c r="BG166" s="228">
        <f>IF(N166="zákl. přenesená",J166,0)</f>
        <v>0</v>
      </c>
      <c r="BH166" s="228">
        <f>IF(N166="sníž. přenesená",J166,0)</f>
        <v>0</v>
      </c>
      <c r="BI166" s="228">
        <f>IF(N166="nulová",J166,0)</f>
        <v>0</v>
      </c>
      <c r="BJ166" s="15" t="s">
        <v>84</v>
      </c>
      <c r="BK166" s="228">
        <f>ROUND(I166*H166,2)</f>
        <v>0</v>
      </c>
      <c r="BL166" s="15" t="s">
        <v>134</v>
      </c>
      <c r="BM166" s="227" t="s">
        <v>218</v>
      </c>
    </row>
    <row r="167" s="13" customFormat="1">
      <c r="A167" s="13"/>
      <c r="B167" s="229"/>
      <c r="C167" s="230"/>
      <c r="D167" s="231" t="s">
        <v>172</v>
      </c>
      <c r="E167" s="232" t="s">
        <v>1</v>
      </c>
      <c r="F167" s="233" t="s">
        <v>209</v>
      </c>
      <c r="G167" s="230"/>
      <c r="H167" s="234">
        <v>245</v>
      </c>
      <c r="I167" s="235"/>
      <c r="J167" s="230"/>
      <c r="K167" s="230"/>
      <c r="L167" s="236"/>
      <c r="M167" s="237"/>
      <c r="N167" s="238"/>
      <c r="O167" s="238"/>
      <c r="P167" s="238"/>
      <c r="Q167" s="238"/>
      <c r="R167" s="238"/>
      <c r="S167" s="238"/>
      <c r="T167" s="23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0" t="s">
        <v>172</v>
      </c>
      <c r="AU167" s="240" t="s">
        <v>86</v>
      </c>
      <c r="AV167" s="13" t="s">
        <v>86</v>
      </c>
      <c r="AW167" s="13" t="s">
        <v>32</v>
      </c>
      <c r="AX167" s="13" t="s">
        <v>84</v>
      </c>
      <c r="AY167" s="240" t="s">
        <v>127</v>
      </c>
    </row>
    <row r="168" s="2" customFormat="1" ht="16.5" customHeight="1">
      <c r="A168" s="36"/>
      <c r="B168" s="37"/>
      <c r="C168" s="241" t="s">
        <v>219</v>
      </c>
      <c r="D168" s="241" t="s">
        <v>211</v>
      </c>
      <c r="E168" s="242" t="s">
        <v>220</v>
      </c>
      <c r="F168" s="243" t="s">
        <v>221</v>
      </c>
      <c r="G168" s="244" t="s">
        <v>222</v>
      </c>
      <c r="H168" s="245">
        <v>4.9000000000000004</v>
      </c>
      <c r="I168" s="246"/>
      <c r="J168" s="247">
        <f>ROUND(I168*H168,2)</f>
        <v>0</v>
      </c>
      <c r="K168" s="243" t="s">
        <v>133</v>
      </c>
      <c r="L168" s="248"/>
      <c r="M168" s="249" t="s">
        <v>1</v>
      </c>
      <c r="N168" s="250" t="s">
        <v>41</v>
      </c>
      <c r="O168" s="89"/>
      <c r="P168" s="225">
        <f>O168*H168</f>
        <v>0</v>
      </c>
      <c r="Q168" s="225">
        <v>0.001</v>
      </c>
      <c r="R168" s="225">
        <f>Q168*H168</f>
        <v>0.0049000000000000007</v>
      </c>
      <c r="S168" s="225">
        <v>0</v>
      </c>
      <c r="T168" s="22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160</v>
      </c>
      <c r="AT168" s="227" t="s">
        <v>211</v>
      </c>
      <c r="AU168" s="227" t="s">
        <v>86</v>
      </c>
      <c r="AY168" s="15" t="s">
        <v>127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5" t="s">
        <v>84</v>
      </c>
      <c r="BK168" s="228">
        <f>ROUND(I168*H168,2)</f>
        <v>0</v>
      </c>
      <c r="BL168" s="15" t="s">
        <v>134</v>
      </c>
      <c r="BM168" s="227" t="s">
        <v>223</v>
      </c>
    </row>
    <row r="169" s="13" customFormat="1">
      <c r="A169" s="13"/>
      <c r="B169" s="229"/>
      <c r="C169" s="230"/>
      <c r="D169" s="231" t="s">
        <v>172</v>
      </c>
      <c r="E169" s="230"/>
      <c r="F169" s="233" t="s">
        <v>224</v>
      </c>
      <c r="G169" s="230"/>
      <c r="H169" s="234">
        <v>4.9000000000000004</v>
      </c>
      <c r="I169" s="235"/>
      <c r="J169" s="230"/>
      <c r="K169" s="230"/>
      <c r="L169" s="236"/>
      <c r="M169" s="237"/>
      <c r="N169" s="238"/>
      <c r="O169" s="238"/>
      <c r="P169" s="238"/>
      <c r="Q169" s="238"/>
      <c r="R169" s="238"/>
      <c r="S169" s="238"/>
      <c r="T169" s="23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0" t="s">
        <v>172</v>
      </c>
      <c r="AU169" s="240" t="s">
        <v>86</v>
      </c>
      <c r="AV169" s="13" t="s">
        <v>86</v>
      </c>
      <c r="AW169" s="13" t="s">
        <v>4</v>
      </c>
      <c r="AX169" s="13" t="s">
        <v>84</v>
      </c>
      <c r="AY169" s="240" t="s">
        <v>127</v>
      </c>
    </row>
    <row r="170" s="2" customFormat="1" ht="24.15" customHeight="1">
      <c r="A170" s="36"/>
      <c r="B170" s="37"/>
      <c r="C170" s="216" t="s">
        <v>225</v>
      </c>
      <c r="D170" s="216" t="s">
        <v>129</v>
      </c>
      <c r="E170" s="217" t="s">
        <v>226</v>
      </c>
      <c r="F170" s="218" t="s">
        <v>227</v>
      </c>
      <c r="G170" s="219" t="s">
        <v>142</v>
      </c>
      <c r="H170" s="220">
        <v>245</v>
      </c>
      <c r="I170" s="221"/>
      <c r="J170" s="222">
        <f>ROUND(I170*H170,2)</f>
        <v>0</v>
      </c>
      <c r="K170" s="218" t="s">
        <v>133</v>
      </c>
      <c r="L170" s="42"/>
      <c r="M170" s="223" t="s">
        <v>1</v>
      </c>
      <c r="N170" s="224" t="s">
        <v>41</v>
      </c>
      <c r="O170" s="89"/>
      <c r="P170" s="225">
        <f>O170*H170</f>
        <v>0</v>
      </c>
      <c r="Q170" s="225">
        <v>0</v>
      </c>
      <c r="R170" s="225">
        <f>Q170*H170</f>
        <v>0</v>
      </c>
      <c r="S170" s="225">
        <v>0</v>
      </c>
      <c r="T170" s="22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134</v>
      </c>
      <c r="AT170" s="227" t="s">
        <v>129</v>
      </c>
      <c r="AU170" s="227" t="s">
        <v>86</v>
      </c>
      <c r="AY170" s="15" t="s">
        <v>127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5" t="s">
        <v>84</v>
      </c>
      <c r="BK170" s="228">
        <f>ROUND(I170*H170,2)</f>
        <v>0</v>
      </c>
      <c r="BL170" s="15" t="s">
        <v>134</v>
      </c>
      <c r="BM170" s="227" t="s">
        <v>228</v>
      </c>
    </row>
    <row r="171" s="13" customFormat="1">
      <c r="A171" s="13"/>
      <c r="B171" s="229"/>
      <c r="C171" s="230"/>
      <c r="D171" s="231" t="s">
        <v>172</v>
      </c>
      <c r="E171" s="232" t="s">
        <v>1</v>
      </c>
      <c r="F171" s="233" t="s">
        <v>209</v>
      </c>
      <c r="G171" s="230"/>
      <c r="H171" s="234">
        <v>245</v>
      </c>
      <c r="I171" s="235"/>
      <c r="J171" s="230"/>
      <c r="K171" s="230"/>
      <c r="L171" s="236"/>
      <c r="M171" s="237"/>
      <c r="N171" s="238"/>
      <c r="O171" s="238"/>
      <c r="P171" s="238"/>
      <c r="Q171" s="238"/>
      <c r="R171" s="238"/>
      <c r="S171" s="238"/>
      <c r="T171" s="239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0" t="s">
        <v>172</v>
      </c>
      <c r="AU171" s="240" t="s">
        <v>86</v>
      </c>
      <c r="AV171" s="13" t="s">
        <v>86</v>
      </c>
      <c r="AW171" s="13" t="s">
        <v>32</v>
      </c>
      <c r="AX171" s="13" t="s">
        <v>76</v>
      </c>
      <c r="AY171" s="240" t="s">
        <v>127</v>
      </c>
    </row>
    <row r="172" s="2" customFormat="1" ht="24.15" customHeight="1">
      <c r="A172" s="36"/>
      <c r="B172" s="37"/>
      <c r="C172" s="216" t="s">
        <v>87</v>
      </c>
      <c r="D172" s="216" t="s">
        <v>129</v>
      </c>
      <c r="E172" s="217" t="s">
        <v>229</v>
      </c>
      <c r="F172" s="218" t="s">
        <v>230</v>
      </c>
      <c r="G172" s="219" t="s">
        <v>142</v>
      </c>
      <c r="H172" s="220">
        <v>838</v>
      </c>
      <c r="I172" s="221"/>
      <c r="J172" s="222">
        <f>ROUND(I172*H172,2)</f>
        <v>0</v>
      </c>
      <c r="K172" s="218" t="s">
        <v>133</v>
      </c>
      <c r="L172" s="42"/>
      <c r="M172" s="223" t="s">
        <v>1</v>
      </c>
      <c r="N172" s="224" t="s">
        <v>41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134</v>
      </c>
      <c r="AT172" s="227" t="s">
        <v>129</v>
      </c>
      <c r="AU172" s="227" t="s">
        <v>86</v>
      </c>
      <c r="AY172" s="15" t="s">
        <v>127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5" t="s">
        <v>84</v>
      </c>
      <c r="BK172" s="228">
        <f>ROUND(I172*H172,2)</f>
        <v>0</v>
      </c>
      <c r="BL172" s="15" t="s">
        <v>134</v>
      </c>
      <c r="BM172" s="227" t="s">
        <v>231</v>
      </c>
    </row>
    <row r="173" s="13" customFormat="1">
      <c r="A173" s="13"/>
      <c r="B173" s="229"/>
      <c r="C173" s="230"/>
      <c r="D173" s="231" t="s">
        <v>172</v>
      </c>
      <c r="E173" s="232" t="s">
        <v>1</v>
      </c>
      <c r="F173" s="233" t="s">
        <v>232</v>
      </c>
      <c r="G173" s="230"/>
      <c r="H173" s="234">
        <v>545</v>
      </c>
      <c r="I173" s="235"/>
      <c r="J173" s="230"/>
      <c r="K173" s="230"/>
      <c r="L173" s="236"/>
      <c r="M173" s="237"/>
      <c r="N173" s="238"/>
      <c r="O173" s="238"/>
      <c r="P173" s="238"/>
      <c r="Q173" s="238"/>
      <c r="R173" s="238"/>
      <c r="S173" s="238"/>
      <c r="T173" s="23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0" t="s">
        <v>172</v>
      </c>
      <c r="AU173" s="240" t="s">
        <v>86</v>
      </c>
      <c r="AV173" s="13" t="s">
        <v>86</v>
      </c>
      <c r="AW173" s="13" t="s">
        <v>32</v>
      </c>
      <c r="AX173" s="13" t="s">
        <v>76</v>
      </c>
      <c r="AY173" s="240" t="s">
        <v>127</v>
      </c>
    </row>
    <row r="174" s="13" customFormat="1">
      <c r="A174" s="13"/>
      <c r="B174" s="229"/>
      <c r="C174" s="230"/>
      <c r="D174" s="231" t="s">
        <v>172</v>
      </c>
      <c r="E174" s="232" t="s">
        <v>1</v>
      </c>
      <c r="F174" s="233" t="s">
        <v>233</v>
      </c>
      <c r="G174" s="230"/>
      <c r="H174" s="234">
        <v>138</v>
      </c>
      <c r="I174" s="235"/>
      <c r="J174" s="230"/>
      <c r="K174" s="230"/>
      <c r="L174" s="236"/>
      <c r="M174" s="237"/>
      <c r="N174" s="238"/>
      <c r="O174" s="238"/>
      <c r="P174" s="238"/>
      <c r="Q174" s="238"/>
      <c r="R174" s="238"/>
      <c r="S174" s="238"/>
      <c r="T174" s="23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0" t="s">
        <v>172</v>
      </c>
      <c r="AU174" s="240" t="s">
        <v>86</v>
      </c>
      <c r="AV174" s="13" t="s">
        <v>86</v>
      </c>
      <c r="AW174" s="13" t="s">
        <v>32</v>
      </c>
      <c r="AX174" s="13" t="s">
        <v>76</v>
      </c>
      <c r="AY174" s="240" t="s">
        <v>127</v>
      </c>
    </row>
    <row r="175" s="13" customFormat="1">
      <c r="A175" s="13"/>
      <c r="B175" s="229"/>
      <c r="C175" s="230"/>
      <c r="D175" s="231" t="s">
        <v>172</v>
      </c>
      <c r="E175" s="232" t="s">
        <v>1</v>
      </c>
      <c r="F175" s="233" t="s">
        <v>234</v>
      </c>
      <c r="G175" s="230"/>
      <c r="H175" s="234">
        <v>51</v>
      </c>
      <c r="I175" s="235"/>
      <c r="J175" s="230"/>
      <c r="K175" s="230"/>
      <c r="L175" s="236"/>
      <c r="M175" s="237"/>
      <c r="N175" s="238"/>
      <c r="O175" s="238"/>
      <c r="P175" s="238"/>
      <c r="Q175" s="238"/>
      <c r="R175" s="238"/>
      <c r="S175" s="238"/>
      <c r="T175" s="23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0" t="s">
        <v>172</v>
      </c>
      <c r="AU175" s="240" t="s">
        <v>86</v>
      </c>
      <c r="AV175" s="13" t="s">
        <v>86</v>
      </c>
      <c r="AW175" s="13" t="s">
        <v>32</v>
      </c>
      <c r="AX175" s="13" t="s">
        <v>76</v>
      </c>
      <c r="AY175" s="240" t="s">
        <v>127</v>
      </c>
    </row>
    <row r="176" s="13" customFormat="1">
      <c r="A176" s="13"/>
      <c r="B176" s="229"/>
      <c r="C176" s="230"/>
      <c r="D176" s="231" t="s">
        <v>172</v>
      </c>
      <c r="E176" s="232" t="s">
        <v>1</v>
      </c>
      <c r="F176" s="233" t="s">
        <v>235</v>
      </c>
      <c r="G176" s="230"/>
      <c r="H176" s="234">
        <v>27</v>
      </c>
      <c r="I176" s="235"/>
      <c r="J176" s="230"/>
      <c r="K176" s="230"/>
      <c r="L176" s="236"/>
      <c r="M176" s="237"/>
      <c r="N176" s="238"/>
      <c r="O176" s="238"/>
      <c r="P176" s="238"/>
      <c r="Q176" s="238"/>
      <c r="R176" s="238"/>
      <c r="S176" s="238"/>
      <c r="T176" s="239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0" t="s">
        <v>172</v>
      </c>
      <c r="AU176" s="240" t="s">
        <v>86</v>
      </c>
      <c r="AV176" s="13" t="s">
        <v>86</v>
      </c>
      <c r="AW176" s="13" t="s">
        <v>32</v>
      </c>
      <c r="AX176" s="13" t="s">
        <v>76</v>
      </c>
      <c r="AY176" s="240" t="s">
        <v>127</v>
      </c>
    </row>
    <row r="177" s="13" customFormat="1">
      <c r="A177" s="13"/>
      <c r="B177" s="229"/>
      <c r="C177" s="230"/>
      <c r="D177" s="231" t="s">
        <v>172</v>
      </c>
      <c r="E177" s="232" t="s">
        <v>1</v>
      </c>
      <c r="F177" s="233" t="s">
        <v>236</v>
      </c>
      <c r="G177" s="230"/>
      <c r="H177" s="234">
        <v>48</v>
      </c>
      <c r="I177" s="235"/>
      <c r="J177" s="230"/>
      <c r="K177" s="230"/>
      <c r="L177" s="236"/>
      <c r="M177" s="237"/>
      <c r="N177" s="238"/>
      <c r="O177" s="238"/>
      <c r="P177" s="238"/>
      <c r="Q177" s="238"/>
      <c r="R177" s="238"/>
      <c r="S177" s="238"/>
      <c r="T177" s="23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0" t="s">
        <v>172</v>
      </c>
      <c r="AU177" s="240" t="s">
        <v>86</v>
      </c>
      <c r="AV177" s="13" t="s">
        <v>86</v>
      </c>
      <c r="AW177" s="13" t="s">
        <v>32</v>
      </c>
      <c r="AX177" s="13" t="s">
        <v>76</v>
      </c>
      <c r="AY177" s="240" t="s">
        <v>127</v>
      </c>
    </row>
    <row r="178" s="13" customFormat="1">
      <c r="A178" s="13"/>
      <c r="B178" s="229"/>
      <c r="C178" s="230"/>
      <c r="D178" s="231" t="s">
        <v>172</v>
      </c>
      <c r="E178" s="232" t="s">
        <v>1</v>
      </c>
      <c r="F178" s="233" t="s">
        <v>237</v>
      </c>
      <c r="G178" s="230"/>
      <c r="H178" s="234">
        <v>1.5</v>
      </c>
      <c r="I178" s="235"/>
      <c r="J178" s="230"/>
      <c r="K178" s="230"/>
      <c r="L178" s="236"/>
      <c r="M178" s="237"/>
      <c r="N178" s="238"/>
      <c r="O178" s="238"/>
      <c r="P178" s="238"/>
      <c r="Q178" s="238"/>
      <c r="R178" s="238"/>
      <c r="S178" s="238"/>
      <c r="T178" s="23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0" t="s">
        <v>172</v>
      </c>
      <c r="AU178" s="240" t="s">
        <v>86</v>
      </c>
      <c r="AV178" s="13" t="s">
        <v>86</v>
      </c>
      <c r="AW178" s="13" t="s">
        <v>32</v>
      </c>
      <c r="AX178" s="13" t="s">
        <v>76</v>
      </c>
      <c r="AY178" s="240" t="s">
        <v>127</v>
      </c>
    </row>
    <row r="179" s="13" customFormat="1">
      <c r="A179" s="13"/>
      <c r="B179" s="229"/>
      <c r="C179" s="230"/>
      <c r="D179" s="231" t="s">
        <v>172</v>
      </c>
      <c r="E179" s="232" t="s">
        <v>1</v>
      </c>
      <c r="F179" s="233" t="s">
        <v>238</v>
      </c>
      <c r="G179" s="230"/>
      <c r="H179" s="234">
        <v>17.5</v>
      </c>
      <c r="I179" s="235"/>
      <c r="J179" s="230"/>
      <c r="K179" s="230"/>
      <c r="L179" s="236"/>
      <c r="M179" s="237"/>
      <c r="N179" s="238"/>
      <c r="O179" s="238"/>
      <c r="P179" s="238"/>
      <c r="Q179" s="238"/>
      <c r="R179" s="238"/>
      <c r="S179" s="238"/>
      <c r="T179" s="23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0" t="s">
        <v>172</v>
      </c>
      <c r="AU179" s="240" t="s">
        <v>86</v>
      </c>
      <c r="AV179" s="13" t="s">
        <v>86</v>
      </c>
      <c r="AW179" s="13" t="s">
        <v>32</v>
      </c>
      <c r="AX179" s="13" t="s">
        <v>76</v>
      </c>
      <c r="AY179" s="240" t="s">
        <v>127</v>
      </c>
    </row>
    <row r="180" s="13" customFormat="1">
      <c r="A180" s="13"/>
      <c r="B180" s="229"/>
      <c r="C180" s="230"/>
      <c r="D180" s="231" t="s">
        <v>172</v>
      </c>
      <c r="E180" s="232" t="s">
        <v>1</v>
      </c>
      <c r="F180" s="233" t="s">
        <v>239</v>
      </c>
      <c r="G180" s="230"/>
      <c r="H180" s="234">
        <v>10</v>
      </c>
      <c r="I180" s="235"/>
      <c r="J180" s="230"/>
      <c r="K180" s="230"/>
      <c r="L180" s="236"/>
      <c r="M180" s="237"/>
      <c r="N180" s="238"/>
      <c r="O180" s="238"/>
      <c r="P180" s="238"/>
      <c r="Q180" s="238"/>
      <c r="R180" s="238"/>
      <c r="S180" s="238"/>
      <c r="T180" s="23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0" t="s">
        <v>172</v>
      </c>
      <c r="AU180" s="240" t="s">
        <v>86</v>
      </c>
      <c r="AV180" s="13" t="s">
        <v>86</v>
      </c>
      <c r="AW180" s="13" t="s">
        <v>32</v>
      </c>
      <c r="AX180" s="13" t="s">
        <v>76</v>
      </c>
      <c r="AY180" s="240" t="s">
        <v>127</v>
      </c>
    </row>
    <row r="181" s="12" customFormat="1" ht="22.8" customHeight="1">
      <c r="A181" s="12"/>
      <c r="B181" s="200"/>
      <c r="C181" s="201"/>
      <c r="D181" s="202" t="s">
        <v>75</v>
      </c>
      <c r="E181" s="214" t="s">
        <v>86</v>
      </c>
      <c r="F181" s="214" t="s">
        <v>240</v>
      </c>
      <c r="G181" s="201"/>
      <c r="H181" s="201"/>
      <c r="I181" s="204"/>
      <c r="J181" s="215">
        <f>BK181</f>
        <v>0</v>
      </c>
      <c r="K181" s="201"/>
      <c r="L181" s="206"/>
      <c r="M181" s="207"/>
      <c r="N181" s="208"/>
      <c r="O181" s="208"/>
      <c r="P181" s="209">
        <f>SUM(P182:P194)</f>
        <v>0</v>
      </c>
      <c r="Q181" s="208"/>
      <c r="R181" s="209">
        <f>SUM(R182:R194)</f>
        <v>5.6053926000000001</v>
      </c>
      <c r="S181" s="208"/>
      <c r="T181" s="210">
        <f>SUM(T182:T194)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11" t="s">
        <v>84</v>
      </c>
      <c r="AT181" s="212" t="s">
        <v>75</v>
      </c>
      <c r="AU181" s="212" t="s">
        <v>84</v>
      </c>
      <c r="AY181" s="211" t="s">
        <v>127</v>
      </c>
      <c r="BK181" s="213">
        <f>SUM(BK182:BK194)</f>
        <v>0</v>
      </c>
    </row>
    <row r="182" s="2" customFormat="1" ht="33" customHeight="1">
      <c r="A182" s="36"/>
      <c r="B182" s="37"/>
      <c r="C182" s="216" t="s">
        <v>7</v>
      </c>
      <c r="D182" s="216" t="s">
        <v>129</v>
      </c>
      <c r="E182" s="217" t="s">
        <v>241</v>
      </c>
      <c r="F182" s="218" t="s">
        <v>242</v>
      </c>
      <c r="G182" s="219" t="s">
        <v>170</v>
      </c>
      <c r="H182" s="220">
        <v>10.44</v>
      </c>
      <c r="I182" s="221"/>
      <c r="J182" s="222">
        <f>ROUND(I182*H182,2)</f>
        <v>0</v>
      </c>
      <c r="K182" s="218" t="s">
        <v>133</v>
      </c>
      <c r="L182" s="42"/>
      <c r="M182" s="223" t="s">
        <v>1</v>
      </c>
      <c r="N182" s="224" t="s">
        <v>41</v>
      </c>
      <c r="O182" s="89"/>
      <c r="P182" s="225">
        <f>O182*H182</f>
        <v>0</v>
      </c>
      <c r="Q182" s="225">
        <v>0</v>
      </c>
      <c r="R182" s="225">
        <f>Q182*H182</f>
        <v>0</v>
      </c>
      <c r="S182" s="225">
        <v>0</v>
      </c>
      <c r="T182" s="22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134</v>
      </c>
      <c r="AT182" s="227" t="s">
        <v>129</v>
      </c>
      <c r="AU182" s="227" t="s">
        <v>86</v>
      </c>
      <c r="AY182" s="15" t="s">
        <v>127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5" t="s">
        <v>84</v>
      </c>
      <c r="BK182" s="228">
        <f>ROUND(I182*H182,2)</f>
        <v>0</v>
      </c>
      <c r="BL182" s="15" t="s">
        <v>134</v>
      </c>
      <c r="BM182" s="227" t="s">
        <v>243</v>
      </c>
    </row>
    <row r="183" s="13" customFormat="1">
      <c r="A183" s="13"/>
      <c r="B183" s="229"/>
      <c r="C183" s="230"/>
      <c r="D183" s="231" t="s">
        <v>172</v>
      </c>
      <c r="E183" s="232" t="s">
        <v>1</v>
      </c>
      <c r="F183" s="233" t="s">
        <v>244</v>
      </c>
      <c r="G183" s="230"/>
      <c r="H183" s="234">
        <v>10.44</v>
      </c>
      <c r="I183" s="235"/>
      <c r="J183" s="230"/>
      <c r="K183" s="230"/>
      <c r="L183" s="236"/>
      <c r="M183" s="237"/>
      <c r="N183" s="238"/>
      <c r="O183" s="238"/>
      <c r="P183" s="238"/>
      <c r="Q183" s="238"/>
      <c r="R183" s="238"/>
      <c r="S183" s="238"/>
      <c r="T183" s="23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0" t="s">
        <v>172</v>
      </c>
      <c r="AU183" s="240" t="s">
        <v>86</v>
      </c>
      <c r="AV183" s="13" t="s">
        <v>86</v>
      </c>
      <c r="AW183" s="13" t="s">
        <v>32</v>
      </c>
      <c r="AX183" s="13" t="s">
        <v>84</v>
      </c>
      <c r="AY183" s="240" t="s">
        <v>127</v>
      </c>
    </row>
    <row r="184" s="2" customFormat="1" ht="33" customHeight="1">
      <c r="A184" s="36"/>
      <c r="B184" s="37"/>
      <c r="C184" s="216" t="s">
        <v>245</v>
      </c>
      <c r="D184" s="216" t="s">
        <v>129</v>
      </c>
      <c r="E184" s="217" t="s">
        <v>246</v>
      </c>
      <c r="F184" s="218" t="s">
        <v>247</v>
      </c>
      <c r="G184" s="219" t="s">
        <v>142</v>
      </c>
      <c r="H184" s="220">
        <v>104.40000000000001</v>
      </c>
      <c r="I184" s="221"/>
      <c r="J184" s="222">
        <f>ROUND(I184*H184,2)</f>
        <v>0</v>
      </c>
      <c r="K184" s="218" t="s">
        <v>133</v>
      </c>
      <c r="L184" s="42"/>
      <c r="M184" s="223" t="s">
        <v>1</v>
      </c>
      <c r="N184" s="224" t="s">
        <v>41</v>
      </c>
      <c r="O184" s="89"/>
      <c r="P184" s="225">
        <f>O184*H184</f>
        <v>0</v>
      </c>
      <c r="Q184" s="225">
        <v>0.00031</v>
      </c>
      <c r="R184" s="225">
        <f>Q184*H184</f>
        <v>0.032364000000000004</v>
      </c>
      <c r="S184" s="225">
        <v>0</v>
      </c>
      <c r="T184" s="226">
        <f>S184*H184</f>
        <v>0</v>
      </c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R184" s="227" t="s">
        <v>134</v>
      </c>
      <c r="AT184" s="227" t="s">
        <v>129</v>
      </c>
      <c r="AU184" s="227" t="s">
        <v>86</v>
      </c>
      <c r="AY184" s="15" t="s">
        <v>127</v>
      </c>
      <c r="BE184" s="228">
        <f>IF(N184="základní",J184,0)</f>
        <v>0</v>
      </c>
      <c r="BF184" s="228">
        <f>IF(N184="snížená",J184,0)</f>
        <v>0</v>
      </c>
      <c r="BG184" s="228">
        <f>IF(N184="zákl. přenesená",J184,0)</f>
        <v>0</v>
      </c>
      <c r="BH184" s="228">
        <f>IF(N184="sníž. přenesená",J184,0)</f>
        <v>0</v>
      </c>
      <c r="BI184" s="228">
        <f>IF(N184="nulová",J184,0)</f>
        <v>0</v>
      </c>
      <c r="BJ184" s="15" t="s">
        <v>84</v>
      </c>
      <c r="BK184" s="228">
        <f>ROUND(I184*H184,2)</f>
        <v>0</v>
      </c>
      <c r="BL184" s="15" t="s">
        <v>134</v>
      </c>
      <c r="BM184" s="227" t="s">
        <v>248</v>
      </c>
    </row>
    <row r="185" s="13" customFormat="1">
      <c r="A185" s="13"/>
      <c r="B185" s="229"/>
      <c r="C185" s="230"/>
      <c r="D185" s="231" t="s">
        <v>172</v>
      </c>
      <c r="E185" s="232" t="s">
        <v>1</v>
      </c>
      <c r="F185" s="233" t="s">
        <v>249</v>
      </c>
      <c r="G185" s="230"/>
      <c r="H185" s="234">
        <v>104.40000000000001</v>
      </c>
      <c r="I185" s="235"/>
      <c r="J185" s="230"/>
      <c r="K185" s="230"/>
      <c r="L185" s="236"/>
      <c r="M185" s="237"/>
      <c r="N185" s="238"/>
      <c r="O185" s="238"/>
      <c r="P185" s="238"/>
      <c r="Q185" s="238"/>
      <c r="R185" s="238"/>
      <c r="S185" s="238"/>
      <c r="T185" s="239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0" t="s">
        <v>172</v>
      </c>
      <c r="AU185" s="240" t="s">
        <v>86</v>
      </c>
      <c r="AV185" s="13" t="s">
        <v>86</v>
      </c>
      <c r="AW185" s="13" t="s">
        <v>32</v>
      </c>
      <c r="AX185" s="13" t="s">
        <v>84</v>
      </c>
      <c r="AY185" s="240" t="s">
        <v>127</v>
      </c>
    </row>
    <row r="186" s="2" customFormat="1" ht="16.5" customHeight="1">
      <c r="A186" s="36"/>
      <c r="B186" s="37"/>
      <c r="C186" s="241" t="s">
        <v>250</v>
      </c>
      <c r="D186" s="241" t="s">
        <v>211</v>
      </c>
      <c r="E186" s="242" t="s">
        <v>251</v>
      </c>
      <c r="F186" s="243" t="s">
        <v>252</v>
      </c>
      <c r="G186" s="244" t="s">
        <v>142</v>
      </c>
      <c r="H186" s="245">
        <v>123.66200000000001</v>
      </c>
      <c r="I186" s="246"/>
      <c r="J186" s="247">
        <f>ROUND(I186*H186,2)</f>
        <v>0</v>
      </c>
      <c r="K186" s="243" t="s">
        <v>133</v>
      </c>
      <c r="L186" s="248"/>
      <c r="M186" s="249" t="s">
        <v>1</v>
      </c>
      <c r="N186" s="250" t="s">
        <v>41</v>
      </c>
      <c r="O186" s="89"/>
      <c r="P186" s="225">
        <f>O186*H186</f>
        <v>0</v>
      </c>
      <c r="Q186" s="225">
        <v>0.00029999999999999997</v>
      </c>
      <c r="R186" s="225">
        <f>Q186*H186</f>
        <v>0.037098599999999995</v>
      </c>
      <c r="S186" s="225">
        <v>0</v>
      </c>
      <c r="T186" s="226">
        <f>S186*H186</f>
        <v>0</v>
      </c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R186" s="227" t="s">
        <v>160</v>
      </c>
      <c r="AT186" s="227" t="s">
        <v>211</v>
      </c>
      <c r="AU186" s="227" t="s">
        <v>86</v>
      </c>
      <c r="AY186" s="15" t="s">
        <v>127</v>
      </c>
      <c r="BE186" s="228">
        <f>IF(N186="základní",J186,0)</f>
        <v>0</v>
      </c>
      <c r="BF186" s="228">
        <f>IF(N186="snížená",J186,0)</f>
        <v>0</v>
      </c>
      <c r="BG186" s="228">
        <f>IF(N186="zákl. přenesená",J186,0)</f>
        <v>0</v>
      </c>
      <c r="BH186" s="228">
        <f>IF(N186="sníž. přenesená",J186,0)</f>
        <v>0</v>
      </c>
      <c r="BI186" s="228">
        <f>IF(N186="nulová",J186,0)</f>
        <v>0</v>
      </c>
      <c r="BJ186" s="15" t="s">
        <v>84</v>
      </c>
      <c r="BK186" s="228">
        <f>ROUND(I186*H186,2)</f>
        <v>0</v>
      </c>
      <c r="BL186" s="15" t="s">
        <v>134</v>
      </c>
      <c r="BM186" s="227" t="s">
        <v>253</v>
      </c>
    </row>
    <row r="187" s="13" customFormat="1">
      <c r="A187" s="13"/>
      <c r="B187" s="229"/>
      <c r="C187" s="230"/>
      <c r="D187" s="231" t="s">
        <v>172</v>
      </c>
      <c r="E187" s="230"/>
      <c r="F187" s="233" t="s">
        <v>254</v>
      </c>
      <c r="G187" s="230"/>
      <c r="H187" s="234">
        <v>123.66200000000001</v>
      </c>
      <c r="I187" s="235"/>
      <c r="J187" s="230"/>
      <c r="K187" s="230"/>
      <c r="L187" s="236"/>
      <c r="M187" s="237"/>
      <c r="N187" s="238"/>
      <c r="O187" s="238"/>
      <c r="P187" s="238"/>
      <c r="Q187" s="238"/>
      <c r="R187" s="238"/>
      <c r="S187" s="238"/>
      <c r="T187" s="23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0" t="s">
        <v>172</v>
      </c>
      <c r="AU187" s="240" t="s">
        <v>86</v>
      </c>
      <c r="AV187" s="13" t="s">
        <v>86</v>
      </c>
      <c r="AW187" s="13" t="s">
        <v>4</v>
      </c>
      <c r="AX187" s="13" t="s">
        <v>84</v>
      </c>
      <c r="AY187" s="240" t="s">
        <v>127</v>
      </c>
    </row>
    <row r="188" s="2" customFormat="1" ht="16.5" customHeight="1">
      <c r="A188" s="36"/>
      <c r="B188" s="37"/>
      <c r="C188" s="216" t="s">
        <v>255</v>
      </c>
      <c r="D188" s="216" t="s">
        <v>129</v>
      </c>
      <c r="E188" s="217" t="s">
        <v>256</v>
      </c>
      <c r="F188" s="218" t="s">
        <v>257</v>
      </c>
      <c r="G188" s="219" t="s">
        <v>170</v>
      </c>
      <c r="H188" s="220">
        <v>2.6099999999999999</v>
      </c>
      <c r="I188" s="221"/>
      <c r="J188" s="222">
        <f>ROUND(I188*H188,2)</f>
        <v>0</v>
      </c>
      <c r="K188" s="218" t="s">
        <v>133</v>
      </c>
      <c r="L188" s="42"/>
      <c r="M188" s="223" t="s">
        <v>1</v>
      </c>
      <c r="N188" s="224" t="s">
        <v>41</v>
      </c>
      <c r="O188" s="89"/>
      <c r="P188" s="225">
        <f>O188*H188</f>
        <v>0</v>
      </c>
      <c r="Q188" s="225">
        <v>1.6299999999999999</v>
      </c>
      <c r="R188" s="225">
        <f>Q188*H188</f>
        <v>4.2542999999999997</v>
      </c>
      <c r="S188" s="225">
        <v>0</v>
      </c>
      <c r="T188" s="22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134</v>
      </c>
      <c r="AT188" s="227" t="s">
        <v>129</v>
      </c>
      <c r="AU188" s="227" t="s">
        <v>86</v>
      </c>
      <c r="AY188" s="15" t="s">
        <v>127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5" t="s">
        <v>84</v>
      </c>
      <c r="BK188" s="228">
        <f>ROUND(I188*H188,2)</f>
        <v>0</v>
      </c>
      <c r="BL188" s="15" t="s">
        <v>134</v>
      </c>
      <c r="BM188" s="227" t="s">
        <v>258</v>
      </c>
    </row>
    <row r="189" s="13" customFormat="1">
      <c r="A189" s="13"/>
      <c r="B189" s="229"/>
      <c r="C189" s="230"/>
      <c r="D189" s="231" t="s">
        <v>172</v>
      </c>
      <c r="E189" s="232" t="s">
        <v>1</v>
      </c>
      <c r="F189" s="233" t="s">
        <v>259</v>
      </c>
      <c r="G189" s="230"/>
      <c r="H189" s="234">
        <v>2.6099999999999999</v>
      </c>
      <c r="I189" s="235"/>
      <c r="J189" s="230"/>
      <c r="K189" s="230"/>
      <c r="L189" s="236"/>
      <c r="M189" s="237"/>
      <c r="N189" s="238"/>
      <c r="O189" s="238"/>
      <c r="P189" s="238"/>
      <c r="Q189" s="238"/>
      <c r="R189" s="238"/>
      <c r="S189" s="238"/>
      <c r="T189" s="23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0" t="s">
        <v>172</v>
      </c>
      <c r="AU189" s="240" t="s">
        <v>86</v>
      </c>
      <c r="AV189" s="13" t="s">
        <v>86</v>
      </c>
      <c r="AW189" s="13" t="s">
        <v>32</v>
      </c>
      <c r="AX189" s="13" t="s">
        <v>84</v>
      </c>
      <c r="AY189" s="240" t="s">
        <v>127</v>
      </c>
    </row>
    <row r="190" s="2" customFormat="1" ht="24.15" customHeight="1">
      <c r="A190" s="36"/>
      <c r="B190" s="37"/>
      <c r="C190" s="216" t="s">
        <v>260</v>
      </c>
      <c r="D190" s="216" t="s">
        <v>129</v>
      </c>
      <c r="E190" s="217" t="s">
        <v>261</v>
      </c>
      <c r="F190" s="218" t="s">
        <v>262</v>
      </c>
      <c r="G190" s="219" t="s">
        <v>154</v>
      </c>
      <c r="H190" s="220">
        <v>87</v>
      </c>
      <c r="I190" s="221"/>
      <c r="J190" s="222">
        <f>ROUND(I190*H190,2)</f>
        <v>0</v>
      </c>
      <c r="K190" s="218" t="s">
        <v>133</v>
      </c>
      <c r="L190" s="42"/>
      <c r="M190" s="223" t="s">
        <v>1</v>
      </c>
      <c r="N190" s="224" t="s">
        <v>41</v>
      </c>
      <c r="O190" s="89"/>
      <c r="P190" s="225">
        <f>O190*H190</f>
        <v>0</v>
      </c>
      <c r="Q190" s="225">
        <v>0.00048999999999999998</v>
      </c>
      <c r="R190" s="225">
        <f>Q190*H190</f>
        <v>0.042630000000000001</v>
      </c>
      <c r="S190" s="225">
        <v>0</v>
      </c>
      <c r="T190" s="22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134</v>
      </c>
      <c r="AT190" s="227" t="s">
        <v>129</v>
      </c>
      <c r="AU190" s="227" t="s">
        <v>86</v>
      </c>
      <c r="AY190" s="15" t="s">
        <v>127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5" t="s">
        <v>84</v>
      </c>
      <c r="BK190" s="228">
        <f>ROUND(I190*H190,2)</f>
        <v>0</v>
      </c>
      <c r="BL190" s="15" t="s">
        <v>134</v>
      </c>
      <c r="BM190" s="227" t="s">
        <v>263</v>
      </c>
    </row>
    <row r="191" s="2" customFormat="1" ht="16.5" customHeight="1">
      <c r="A191" s="36"/>
      <c r="B191" s="37"/>
      <c r="C191" s="216" t="s">
        <v>264</v>
      </c>
      <c r="D191" s="216" t="s">
        <v>129</v>
      </c>
      <c r="E191" s="217" t="s">
        <v>265</v>
      </c>
      <c r="F191" s="218" t="s">
        <v>266</v>
      </c>
      <c r="G191" s="219" t="s">
        <v>170</v>
      </c>
      <c r="H191" s="220">
        <v>0.56299999999999994</v>
      </c>
      <c r="I191" s="221"/>
      <c r="J191" s="222">
        <f>ROUND(I191*H191,2)</f>
        <v>0</v>
      </c>
      <c r="K191" s="218" t="s">
        <v>133</v>
      </c>
      <c r="L191" s="42"/>
      <c r="M191" s="223" t="s">
        <v>1</v>
      </c>
      <c r="N191" s="224" t="s">
        <v>41</v>
      </c>
      <c r="O191" s="89"/>
      <c r="P191" s="225">
        <f>O191*H191</f>
        <v>0</v>
      </c>
      <c r="Q191" s="225">
        <v>0</v>
      </c>
      <c r="R191" s="225">
        <f>Q191*H191</f>
        <v>0</v>
      </c>
      <c r="S191" s="225">
        <v>0</v>
      </c>
      <c r="T191" s="22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134</v>
      </c>
      <c r="AT191" s="227" t="s">
        <v>129</v>
      </c>
      <c r="AU191" s="227" t="s">
        <v>86</v>
      </c>
      <c r="AY191" s="15" t="s">
        <v>127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5" t="s">
        <v>84</v>
      </c>
      <c r="BK191" s="228">
        <f>ROUND(I191*H191,2)</f>
        <v>0</v>
      </c>
      <c r="BL191" s="15" t="s">
        <v>134</v>
      </c>
      <c r="BM191" s="227" t="s">
        <v>267</v>
      </c>
    </row>
    <row r="192" s="13" customFormat="1">
      <c r="A192" s="13"/>
      <c r="B192" s="229"/>
      <c r="C192" s="230"/>
      <c r="D192" s="231" t="s">
        <v>172</v>
      </c>
      <c r="E192" s="232" t="s">
        <v>1</v>
      </c>
      <c r="F192" s="233" t="s">
        <v>268</v>
      </c>
      <c r="G192" s="230"/>
      <c r="H192" s="234">
        <v>0.56299999999999994</v>
      </c>
      <c r="I192" s="235"/>
      <c r="J192" s="230"/>
      <c r="K192" s="230"/>
      <c r="L192" s="236"/>
      <c r="M192" s="237"/>
      <c r="N192" s="238"/>
      <c r="O192" s="238"/>
      <c r="P192" s="238"/>
      <c r="Q192" s="238"/>
      <c r="R192" s="238"/>
      <c r="S192" s="238"/>
      <c r="T192" s="239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0" t="s">
        <v>172</v>
      </c>
      <c r="AU192" s="240" t="s">
        <v>86</v>
      </c>
      <c r="AV192" s="13" t="s">
        <v>86</v>
      </c>
      <c r="AW192" s="13" t="s">
        <v>32</v>
      </c>
      <c r="AX192" s="13" t="s">
        <v>84</v>
      </c>
      <c r="AY192" s="240" t="s">
        <v>127</v>
      </c>
    </row>
    <row r="193" s="2" customFormat="1" ht="16.5" customHeight="1">
      <c r="A193" s="36"/>
      <c r="B193" s="37"/>
      <c r="C193" s="241" t="s">
        <v>269</v>
      </c>
      <c r="D193" s="241" t="s">
        <v>211</v>
      </c>
      <c r="E193" s="242" t="s">
        <v>270</v>
      </c>
      <c r="F193" s="243" t="s">
        <v>271</v>
      </c>
      <c r="G193" s="244" t="s">
        <v>199</v>
      </c>
      <c r="H193" s="245">
        <v>1.2390000000000001</v>
      </c>
      <c r="I193" s="246"/>
      <c r="J193" s="247">
        <f>ROUND(I193*H193,2)</f>
        <v>0</v>
      </c>
      <c r="K193" s="243" t="s">
        <v>133</v>
      </c>
      <c r="L193" s="248"/>
      <c r="M193" s="249" t="s">
        <v>1</v>
      </c>
      <c r="N193" s="250" t="s">
        <v>41</v>
      </c>
      <c r="O193" s="89"/>
      <c r="P193" s="225">
        <f>O193*H193</f>
        <v>0</v>
      </c>
      <c r="Q193" s="225">
        <v>1</v>
      </c>
      <c r="R193" s="225">
        <f>Q193*H193</f>
        <v>1.2390000000000001</v>
      </c>
      <c r="S193" s="225">
        <v>0</v>
      </c>
      <c r="T193" s="22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160</v>
      </c>
      <c r="AT193" s="227" t="s">
        <v>211</v>
      </c>
      <c r="AU193" s="227" t="s">
        <v>86</v>
      </c>
      <c r="AY193" s="15" t="s">
        <v>127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5" t="s">
        <v>84</v>
      </c>
      <c r="BK193" s="228">
        <f>ROUND(I193*H193,2)</f>
        <v>0</v>
      </c>
      <c r="BL193" s="15" t="s">
        <v>134</v>
      </c>
      <c r="BM193" s="227" t="s">
        <v>272</v>
      </c>
    </row>
    <row r="194" s="13" customFormat="1">
      <c r="A194" s="13"/>
      <c r="B194" s="229"/>
      <c r="C194" s="230"/>
      <c r="D194" s="231" t="s">
        <v>172</v>
      </c>
      <c r="E194" s="230"/>
      <c r="F194" s="233" t="s">
        <v>273</v>
      </c>
      <c r="G194" s="230"/>
      <c r="H194" s="234">
        <v>1.2390000000000001</v>
      </c>
      <c r="I194" s="235"/>
      <c r="J194" s="230"/>
      <c r="K194" s="230"/>
      <c r="L194" s="236"/>
      <c r="M194" s="237"/>
      <c r="N194" s="238"/>
      <c r="O194" s="238"/>
      <c r="P194" s="238"/>
      <c r="Q194" s="238"/>
      <c r="R194" s="238"/>
      <c r="S194" s="238"/>
      <c r="T194" s="23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0" t="s">
        <v>172</v>
      </c>
      <c r="AU194" s="240" t="s">
        <v>86</v>
      </c>
      <c r="AV194" s="13" t="s">
        <v>86</v>
      </c>
      <c r="AW194" s="13" t="s">
        <v>4</v>
      </c>
      <c r="AX194" s="13" t="s">
        <v>84</v>
      </c>
      <c r="AY194" s="240" t="s">
        <v>127</v>
      </c>
    </row>
    <row r="195" s="12" customFormat="1" ht="22.8" customHeight="1">
      <c r="A195" s="12"/>
      <c r="B195" s="200"/>
      <c r="C195" s="201"/>
      <c r="D195" s="202" t="s">
        <v>75</v>
      </c>
      <c r="E195" s="214" t="s">
        <v>147</v>
      </c>
      <c r="F195" s="214" t="s">
        <v>274</v>
      </c>
      <c r="G195" s="201"/>
      <c r="H195" s="201"/>
      <c r="I195" s="204"/>
      <c r="J195" s="215">
        <f>BK195</f>
        <v>0</v>
      </c>
      <c r="K195" s="201"/>
      <c r="L195" s="206"/>
      <c r="M195" s="207"/>
      <c r="N195" s="208"/>
      <c r="O195" s="208"/>
      <c r="P195" s="209">
        <f>SUM(P196:P253)</f>
        <v>0</v>
      </c>
      <c r="Q195" s="208"/>
      <c r="R195" s="209">
        <f>SUM(R196:R253)</f>
        <v>117.04942</v>
      </c>
      <c r="S195" s="208"/>
      <c r="T195" s="210">
        <f>SUM(T196:T253)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1" t="s">
        <v>84</v>
      </c>
      <c r="AT195" s="212" t="s">
        <v>75</v>
      </c>
      <c r="AU195" s="212" t="s">
        <v>84</v>
      </c>
      <c r="AY195" s="211" t="s">
        <v>127</v>
      </c>
      <c r="BK195" s="213">
        <f>SUM(BK196:BK253)</f>
        <v>0</v>
      </c>
    </row>
    <row r="196" s="2" customFormat="1" ht="24.15" customHeight="1">
      <c r="A196" s="36"/>
      <c r="B196" s="37"/>
      <c r="C196" s="216" t="s">
        <v>275</v>
      </c>
      <c r="D196" s="216" t="s">
        <v>129</v>
      </c>
      <c r="E196" s="217" t="s">
        <v>276</v>
      </c>
      <c r="F196" s="218" t="s">
        <v>277</v>
      </c>
      <c r="G196" s="219" t="s">
        <v>142</v>
      </c>
      <c r="H196" s="220">
        <v>1542</v>
      </c>
      <c r="I196" s="221"/>
      <c r="J196" s="222">
        <f>ROUND(I196*H196,2)</f>
        <v>0</v>
      </c>
      <c r="K196" s="218" t="s">
        <v>133</v>
      </c>
      <c r="L196" s="42"/>
      <c r="M196" s="223" t="s">
        <v>1</v>
      </c>
      <c r="N196" s="224" t="s">
        <v>41</v>
      </c>
      <c r="O196" s="89"/>
      <c r="P196" s="225">
        <f>O196*H196</f>
        <v>0</v>
      </c>
      <c r="Q196" s="225">
        <v>0</v>
      </c>
      <c r="R196" s="225">
        <f>Q196*H196</f>
        <v>0</v>
      </c>
      <c r="S196" s="225">
        <v>0</v>
      </c>
      <c r="T196" s="22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134</v>
      </c>
      <c r="AT196" s="227" t="s">
        <v>129</v>
      </c>
      <c r="AU196" s="227" t="s">
        <v>86</v>
      </c>
      <c r="AY196" s="15" t="s">
        <v>127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5" t="s">
        <v>84</v>
      </c>
      <c r="BK196" s="228">
        <f>ROUND(I196*H196,2)</f>
        <v>0</v>
      </c>
      <c r="BL196" s="15" t="s">
        <v>134</v>
      </c>
      <c r="BM196" s="227" t="s">
        <v>278</v>
      </c>
    </row>
    <row r="197" s="13" customFormat="1">
      <c r="A197" s="13"/>
      <c r="B197" s="229"/>
      <c r="C197" s="230"/>
      <c r="D197" s="231" t="s">
        <v>172</v>
      </c>
      <c r="E197" s="232" t="s">
        <v>1</v>
      </c>
      <c r="F197" s="233" t="s">
        <v>279</v>
      </c>
      <c r="G197" s="230"/>
      <c r="H197" s="234">
        <v>1090</v>
      </c>
      <c r="I197" s="235"/>
      <c r="J197" s="230"/>
      <c r="K197" s="230"/>
      <c r="L197" s="236"/>
      <c r="M197" s="237"/>
      <c r="N197" s="238"/>
      <c r="O197" s="238"/>
      <c r="P197" s="238"/>
      <c r="Q197" s="238"/>
      <c r="R197" s="238"/>
      <c r="S197" s="238"/>
      <c r="T197" s="23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0" t="s">
        <v>172</v>
      </c>
      <c r="AU197" s="240" t="s">
        <v>86</v>
      </c>
      <c r="AV197" s="13" t="s">
        <v>86</v>
      </c>
      <c r="AW197" s="13" t="s">
        <v>32</v>
      </c>
      <c r="AX197" s="13" t="s">
        <v>76</v>
      </c>
      <c r="AY197" s="240" t="s">
        <v>127</v>
      </c>
    </row>
    <row r="198" s="13" customFormat="1">
      <c r="A198" s="13"/>
      <c r="B198" s="229"/>
      <c r="C198" s="230"/>
      <c r="D198" s="231" t="s">
        <v>172</v>
      </c>
      <c r="E198" s="232" t="s">
        <v>1</v>
      </c>
      <c r="F198" s="233" t="s">
        <v>280</v>
      </c>
      <c r="G198" s="230"/>
      <c r="H198" s="234">
        <v>276</v>
      </c>
      <c r="I198" s="235"/>
      <c r="J198" s="230"/>
      <c r="K198" s="230"/>
      <c r="L198" s="236"/>
      <c r="M198" s="237"/>
      <c r="N198" s="238"/>
      <c r="O198" s="238"/>
      <c r="P198" s="238"/>
      <c r="Q198" s="238"/>
      <c r="R198" s="238"/>
      <c r="S198" s="238"/>
      <c r="T198" s="23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0" t="s">
        <v>172</v>
      </c>
      <c r="AU198" s="240" t="s">
        <v>86</v>
      </c>
      <c r="AV198" s="13" t="s">
        <v>86</v>
      </c>
      <c r="AW198" s="13" t="s">
        <v>32</v>
      </c>
      <c r="AX198" s="13" t="s">
        <v>76</v>
      </c>
      <c r="AY198" s="240" t="s">
        <v>127</v>
      </c>
    </row>
    <row r="199" s="13" customFormat="1">
      <c r="A199" s="13"/>
      <c r="B199" s="229"/>
      <c r="C199" s="230"/>
      <c r="D199" s="231" t="s">
        <v>172</v>
      </c>
      <c r="E199" s="232" t="s">
        <v>1</v>
      </c>
      <c r="F199" s="233" t="s">
        <v>281</v>
      </c>
      <c r="G199" s="230"/>
      <c r="H199" s="234">
        <v>102</v>
      </c>
      <c r="I199" s="235"/>
      <c r="J199" s="230"/>
      <c r="K199" s="230"/>
      <c r="L199" s="236"/>
      <c r="M199" s="237"/>
      <c r="N199" s="238"/>
      <c r="O199" s="238"/>
      <c r="P199" s="238"/>
      <c r="Q199" s="238"/>
      <c r="R199" s="238"/>
      <c r="S199" s="238"/>
      <c r="T199" s="23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0" t="s">
        <v>172</v>
      </c>
      <c r="AU199" s="240" t="s">
        <v>86</v>
      </c>
      <c r="AV199" s="13" t="s">
        <v>86</v>
      </c>
      <c r="AW199" s="13" t="s">
        <v>32</v>
      </c>
      <c r="AX199" s="13" t="s">
        <v>76</v>
      </c>
      <c r="AY199" s="240" t="s">
        <v>127</v>
      </c>
    </row>
    <row r="200" s="13" customFormat="1">
      <c r="A200" s="13"/>
      <c r="B200" s="229"/>
      <c r="C200" s="230"/>
      <c r="D200" s="231" t="s">
        <v>172</v>
      </c>
      <c r="E200" s="232" t="s">
        <v>1</v>
      </c>
      <c r="F200" s="233" t="s">
        <v>282</v>
      </c>
      <c r="G200" s="230"/>
      <c r="H200" s="234">
        <v>54</v>
      </c>
      <c r="I200" s="235"/>
      <c r="J200" s="230"/>
      <c r="K200" s="230"/>
      <c r="L200" s="236"/>
      <c r="M200" s="237"/>
      <c r="N200" s="238"/>
      <c r="O200" s="238"/>
      <c r="P200" s="238"/>
      <c r="Q200" s="238"/>
      <c r="R200" s="238"/>
      <c r="S200" s="238"/>
      <c r="T200" s="239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0" t="s">
        <v>172</v>
      </c>
      <c r="AU200" s="240" t="s">
        <v>86</v>
      </c>
      <c r="AV200" s="13" t="s">
        <v>86</v>
      </c>
      <c r="AW200" s="13" t="s">
        <v>32</v>
      </c>
      <c r="AX200" s="13" t="s">
        <v>76</v>
      </c>
      <c r="AY200" s="240" t="s">
        <v>127</v>
      </c>
    </row>
    <row r="201" s="13" customFormat="1">
      <c r="A201" s="13"/>
      <c r="B201" s="229"/>
      <c r="C201" s="230"/>
      <c r="D201" s="231" t="s">
        <v>172</v>
      </c>
      <c r="E201" s="232" t="s">
        <v>1</v>
      </c>
      <c r="F201" s="233" t="s">
        <v>283</v>
      </c>
      <c r="G201" s="230"/>
      <c r="H201" s="234">
        <v>20</v>
      </c>
      <c r="I201" s="235"/>
      <c r="J201" s="230"/>
      <c r="K201" s="230"/>
      <c r="L201" s="236"/>
      <c r="M201" s="237"/>
      <c r="N201" s="238"/>
      <c r="O201" s="238"/>
      <c r="P201" s="238"/>
      <c r="Q201" s="238"/>
      <c r="R201" s="238"/>
      <c r="S201" s="238"/>
      <c r="T201" s="23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0" t="s">
        <v>172</v>
      </c>
      <c r="AU201" s="240" t="s">
        <v>86</v>
      </c>
      <c r="AV201" s="13" t="s">
        <v>86</v>
      </c>
      <c r="AW201" s="13" t="s">
        <v>32</v>
      </c>
      <c r="AX201" s="13" t="s">
        <v>76</v>
      </c>
      <c r="AY201" s="240" t="s">
        <v>127</v>
      </c>
    </row>
    <row r="202" s="2" customFormat="1" ht="16.5" customHeight="1">
      <c r="A202" s="36"/>
      <c r="B202" s="37"/>
      <c r="C202" s="216" t="s">
        <v>284</v>
      </c>
      <c r="D202" s="216" t="s">
        <v>129</v>
      </c>
      <c r="E202" s="217" t="s">
        <v>285</v>
      </c>
      <c r="F202" s="218" t="s">
        <v>286</v>
      </c>
      <c r="G202" s="219" t="s">
        <v>142</v>
      </c>
      <c r="H202" s="220">
        <v>61</v>
      </c>
      <c r="I202" s="221"/>
      <c r="J202" s="222">
        <f>ROUND(I202*H202,2)</f>
        <v>0</v>
      </c>
      <c r="K202" s="218" t="s">
        <v>133</v>
      </c>
      <c r="L202" s="42"/>
      <c r="M202" s="223" t="s">
        <v>1</v>
      </c>
      <c r="N202" s="224" t="s">
        <v>41</v>
      </c>
      <c r="O202" s="89"/>
      <c r="P202" s="225">
        <f>O202*H202</f>
        <v>0</v>
      </c>
      <c r="Q202" s="225">
        <v>0</v>
      </c>
      <c r="R202" s="225">
        <f>Q202*H202</f>
        <v>0</v>
      </c>
      <c r="S202" s="225">
        <v>0</v>
      </c>
      <c r="T202" s="226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27" t="s">
        <v>134</v>
      </c>
      <c r="AT202" s="227" t="s">
        <v>129</v>
      </c>
      <c r="AU202" s="227" t="s">
        <v>86</v>
      </c>
      <c r="AY202" s="15" t="s">
        <v>127</v>
      </c>
      <c r="BE202" s="228">
        <f>IF(N202="základní",J202,0)</f>
        <v>0</v>
      </c>
      <c r="BF202" s="228">
        <f>IF(N202="snížená",J202,0)</f>
        <v>0</v>
      </c>
      <c r="BG202" s="228">
        <f>IF(N202="zákl. přenesená",J202,0)</f>
        <v>0</v>
      </c>
      <c r="BH202" s="228">
        <f>IF(N202="sníž. přenesená",J202,0)</f>
        <v>0</v>
      </c>
      <c r="BI202" s="228">
        <f>IF(N202="nulová",J202,0)</f>
        <v>0</v>
      </c>
      <c r="BJ202" s="15" t="s">
        <v>84</v>
      </c>
      <c r="BK202" s="228">
        <f>ROUND(I202*H202,2)</f>
        <v>0</v>
      </c>
      <c r="BL202" s="15" t="s">
        <v>134</v>
      </c>
      <c r="BM202" s="227" t="s">
        <v>287</v>
      </c>
    </row>
    <row r="203" s="13" customFormat="1">
      <c r="A203" s="13"/>
      <c r="B203" s="229"/>
      <c r="C203" s="230"/>
      <c r="D203" s="231" t="s">
        <v>172</v>
      </c>
      <c r="E203" s="232" t="s">
        <v>1</v>
      </c>
      <c r="F203" s="233" t="s">
        <v>288</v>
      </c>
      <c r="G203" s="230"/>
      <c r="H203" s="234">
        <v>51</v>
      </c>
      <c r="I203" s="235"/>
      <c r="J203" s="230"/>
      <c r="K203" s="230"/>
      <c r="L203" s="236"/>
      <c r="M203" s="237"/>
      <c r="N203" s="238"/>
      <c r="O203" s="238"/>
      <c r="P203" s="238"/>
      <c r="Q203" s="238"/>
      <c r="R203" s="238"/>
      <c r="S203" s="238"/>
      <c r="T203" s="23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0" t="s">
        <v>172</v>
      </c>
      <c r="AU203" s="240" t="s">
        <v>86</v>
      </c>
      <c r="AV203" s="13" t="s">
        <v>86</v>
      </c>
      <c r="AW203" s="13" t="s">
        <v>32</v>
      </c>
      <c r="AX203" s="13" t="s">
        <v>76</v>
      </c>
      <c r="AY203" s="240" t="s">
        <v>127</v>
      </c>
    </row>
    <row r="204" s="13" customFormat="1">
      <c r="A204" s="13"/>
      <c r="B204" s="229"/>
      <c r="C204" s="230"/>
      <c r="D204" s="231" t="s">
        <v>172</v>
      </c>
      <c r="E204" s="232" t="s">
        <v>1</v>
      </c>
      <c r="F204" s="233" t="s">
        <v>289</v>
      </c>
      <c r="G204" s="230"/>
      <c r="H204" s="234">
        <v>10</v>
      </c>
      <c r="I204" s="235"/>
      <c r="J204" s="230"/>
      <c r="K204" s="230"/>
      <c r="L204" s="236"/>
      <c r="M204" s="237"/>
      <c r="N204" s="238"/>
      <c r="O204" s="238"/>
      <c r="P204" s="238"/>
      <c r="Q204" s="238"/>
      <c r="R204" s="238"/>
      <c r="S204" s="238"/>
      <c r="T204" s="23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0" t="s">
        <v>172</v>
      </c>
      <c r="AU204" s="240" t="s">
        <v>86</v>
      </c>
      <c r="AV204" s="13" t="s">
        <v>86</v>
      </c>
      <c r="AW204" s="13" t="s">
        <v>32</v>
      </c>
      <c r="AX204" s="13" t="s">
        <v>76</v>
      </c>
      <c r="AY204" s="240" t="s">
        <v>127</v>
      </c>
    </row>
    <row r="205" s="2" customFormat="1" ht="16.5" customHeight="1">
      <c r="A205" s="36"/>
      <c r="B205" s="37"/>
      <c r="C205" s="216" t="s">
        <v>290</v>
      </c>
      <c r="D205" s="216" t="s">
        <v>129</v>
      </c>
      <c r="E205" s="217" t="s">
        <v>291</v>
      </c>
      <c r="F205" s="218" t="s">
        <v>292</v>
      </c>
      <c r="G205" s="219" t="s">
        <v>142</v>
      </c>
      <c r="H205" s="220">
        <v>61</v>
      </c>
      <c r="I205" s="221"/>
      <c r="J205" s="222">
        <f>ROUND(I205*H205,2)</f>
        <v>0</v>
      </c>
      <c r="K205" s="218" t="s">
        <v>133</v>
      </c>
      <c r="L205" s="42"/>
      <c r="M205" s="223" t="s">
        <v>1</v>
      </c>
      <c r="N205" s="224" t="s">
        <v>41</v>
      </c>
      <c r="O205" s="89"/>
      <c r="P205" s="225">
        <f>O205*H205</f>
        <v>0</v>
      </c>
      <c r="Q205" s="225">
        <v>0</v>
      </c>
      <c r="R205" s="225">
        <f>Q205*H205</f>
        <v>0</v>
      </c>
      <c r="S205" s="225">
        <v>0</v>
      </c>
      <c r="T205" s="226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27" t="s">
        <v>134</v>
      </c>
      <c r="AT205" s="227" t="s">
        <v>129</v>
      </c>
      <c r="AU205" s="227" t="s">
        <v>86</v>
      </c>
      <c r="AY205" s="15" t="s">
        <v>127</v>
      </c>
      <c r="BE205" s="228">
        <f>IF(N205="základní",J205,0)</f>
        <v>0</v>
      </c>
      <c r="BF205" s="228">
        <f>IF(N205="snížená",J205,0)</f>
        <v>0</v>
      </c>
      <c r="BG205" s="228">
        <f>IF(N205="zákl. přenesená",J205,0)</f>
        <v>0</v>
      </c>
      <c r="BH205" s="228">
        <f>IF(N205="sníž. přenesená",J205,0)</f>
        <v>0</v>
      </c>
      <c r="BI205" s="228">
        <f>IF(N205="nulová",J205,0)</f>
        <v>0</v>
      </c>
      <c r="BJ205" s="15" t="s">
        <v>84</v>
      </c>
      <c r="BK205" s="228">
        <f>ROUND(I205*H205,2)</f>
        <v>0</v>
      </c>
      <c r="BL205" s="15" t="s">
        <v>134</v>
      </c>
      <c r="BM205" s="227" t="s">
        <v>293</v>
      </c>
    </row>
    <row r="206" s="13" customFormat="1">
      <c r="A206" s="13"/>
      <c r="B206" s="229"/>
      <c r="C206" s="230"/>
      <c r="D206" s="231" t="s">
        <v>172</v>
      </c>
      <c r="E206" s="232" t="s">
        <v>1</v>
      </c>
      <c r="F206" s="233" t="s">
        <v>294</v>
      </c>
      <c r="G206" s="230"/>
      <c r="H206" s="234">
        <v>51</v>
      </c>
      <c r="I206" s="235"/>
      <c r="J206" s="230"/>
      <c r="K206" s="230"/>
      <c r="L206" s="236"/>
      <c r="M206" s="237"/>
      <c r="N206" s="238"/>
      <c r="O206" s="238"/>
      <c r="P206" s="238"/>
      <c r="Q206" s="238"/>
      <c r="R206" s="238"/>
      <c r="S206" s="238"/>
      <c r="T206" s="23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0" t="s">
        <v>172</v>
      </c>
      <c r="AU206" s="240" t="s">
        <v>86</v>
      </c>
      <c r="AV206" s="13" t="s">
        <v>86</v>
      </c>
      <c r="AW206" s="13" t="s">
        <v>32</v>
      </c>
      <c r="AX206" s="13" t="s">
        <v>76</v>
      </c>
      <c r="AY206" s="240" t="s">
        <v>127</v>
      </c>
    </row>
    <row r="207" s="13" customFormat="1">
      <c r="A207" s="13"/>
      <c r="B207" s="229"/>
      <c r="C207" s="230"/>
      <c r="D207" s="231" t="s">
        <v>172</v>
      </c>
      <c r="E207" s="232" t="s">
        <v>1</v>
      </c>
      <c r="F207" s="233" t="s">
        <v>295</v>
      </c>
      <c r="G207" s="230"/>
      <c r="H207" s="234">
        <v>10</v>
      </c>
      <c r="I207" s="235"/>
      <c r="J207" s="230"/>
      <c r="K207" s="230"/>
      <c r="L207" s="236"/>
      <c r="M207" s="237"/>
      <c r="N207" s="238"/>
      <c r="O207" s="238"/>
      <c r="P207" s="238"/>
      <c r="Q207" s="238"/>
      <c r="R207" s="238"/>
      <c r="S207" s="238"/>
      <c r="T207" s="23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0" t="s">
        <v>172</v>
      </c>
      <c r="AU207" s="240" t="s">
        <v>86</v>
      </c>
      <c r="AV207" s="13" t="s">
        <v>86</v>
      </c>
      <c r="AW207" s="13" t="s">
        <v>32</v>
      </c>
      <c r="AX207" s="13" t="s">
        <v>76</v>
      </c>
      <c r="AY207" s="240" t="s">
        <v>127</v>
      </c>
    </row>
    <row r="208" s="2" customFormat="1" ht="16.5" customHeight="1">
      <c r="A208" s="36"/>
      <c r="B208" s="37"/>
      <c r="C208" s="216" t="s">
        <v>296</v>
      </c>
      <c r="D208" s="216" t="s">
        <v>129</v>
      </c>
      <c r="E208" s="217" t="s">
        <v>297</v>
      </c>
      <c r="F208" s="218" t="s">
        <v>298</v>
      </c>
      <c r="G208" s="219" t="s">
        <v>142</v>
      </c>
      <c r="H208" s="220">
        <v>1412</v>
      </c>
      <c r="I208" s="221"/>
      <c r="J208" s="222">
        <f>ROUND(I208*H208,2)</f>
        <v>0</v>
      </c>
      <c r="K208" s="218" t="s">
        <v>133</v>
      </c>
      <c r="L208" s="42"/>
      <c r="M208" s="223" t="s">
        <v>1</v>
      </c>
      <c r="N208" s="224" t="s">
        <v>41</v>
      </c>
      <c r="O208" s="89"/>
      <c r="P208" s="225">
        <f>O208*H208</f>
        <v>0</v>
      </c>
      <c r="Q208" s="225">
        <v>0</v>
      </c>
      <c r="R208" s="225">
        <f>Q208*H208</f>
        <v>0</v>
      </c>
      <c r="S208" s="225">
        <v>0</v>
      </c>
      <c r="T208" s="226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27" t="s">
        <v>134</v>
      </c>
      <c r="AT208" s="227" t="s">
        <v>129</v>
      </c>
      <c r="AU208" s="227" t="s">
        <v>86</v>
      </c>
      <c r="AY208" s="15" t="s">
        <v>127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5" t="s">
        <v>84</v>
      </c>
      <c r="BK208" s="228">
        <f>ROUND(I208*H208,2)</f>
        <v>0</v>
      </c>
      <c r="BL208" s="15" t="s">
        <v>134</v>
      </c>
      <c r="BM208" s="227" t="s">
        <v>299</v>
      </c>
    </row>
    <row r="209" s="13" customFormat="1">
      <c r="A209" s="13"/>
      <c r="B209" s="229"/>
      <c r="C209" s="230"/>
      <c r="D209" s="231" t="s">
        <v>172</v>
      </c>
      <c r="E209" s="232" t="s">
        <v>1</v>
      </c>
      <c r="F209" s="233" t="s">
        <v>300</v>
      </c>
      <c r="G209" s="230"/>
      <c r="H209" s="234">
        <v>545</v>
      </c>
      <c r="I209" s="235"/>
      <c r="J209" s="230"/>
      <c r="K209" s="230"/>
      <c r="L209" s="236"/>
      <c r="M209" s="237"/>
      <c r="N209" s="238"/>
      <c r="O209" s="238"/>
      <c r="P209" s="238"/>
      <c r="Q209" s="238"/>
      <c r="R209" s="238"/>
      <c r="S209" s="238"/>
      <c r="T209" s="239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0" t="s">
        <v>172</v>
      </c>
      <c r="AU209" s="240" t="s">
        <v>86</v>
      </c>
      <c r="AV209" s="13" t="s">
        <v>86</v>
      </c>
      <c r="AW209" s="13" t="s">
        <v>32</v>
      </c>
      <c r="AX209" s="13" t="s">
        <v>76</v>
      </c>
      <c r="AY209" s="240" t="s">
        <v>127</v>
      </c>
    </row>
    <row r="210" s="13" customFormat="1">
      <c r="A210" s="13"/>
      <c r="B210" s="229"/>
      <c r="C210" s="230"/>
      <c r="D210" s="231" t="s">
        <v>172</v>
      </c>
      <c r="E210" s="232" t="s">
        <v>1</v>
      </c>
      <c r="F210" s="233" t="s">
        <v>301</v>
      </c>
      <c r="G210" s="230"/>
      <c r="H210" s="234">
        <v>545</v>
      </c>
      <c r="I210" s="235"/>
      <c r="J210" s="230"/>
      <c r="K210" s="230"/>
      <c r="L210" s="236"/>
      <c r="M210" s="237"/>
      <c r="N210" s="238"/>
      <c r="O210" s="238"/>
      <c r="P210" s="238"/>
      <c r="Q210" s="238"/>
      <c r="R210" s="238"/>
      <c r="S210" s="238"/>
      <c r="T210" s="23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0" t="s">
        <v>172</v>
      </c>
      <c r="AU210" s="240" t="s">
        <v>86</v>
      </c>
      <c r="AV210" s="13" t="s">
        <v>86</v>
      </c>
      <c r="AW210" s="13" t="s">
        <v>32</v>
      </c>
      <c r="AX210" s="13" t="s">
        <v>76</v>
      </c>
      <c r="AY210" s="240" t="s">
        <v>127</v>
      </c>
    </row>
    <row r="211" s="13" customFormat="1">
      <c r="A211" s="13"/>
      <c r="B211" s="229"/>
      <c r="C211" s="230"/>
      <c r="D211" s="231" t="s">
        <v>172</v>
      </c>
      <c r="E211" s="232" t="s">
        <v>1</v>
      </c>
      <c r="F211" s="233" t="s">
        <v>302</v>
      </c>
      <c r="G211" s="230"/>
      <c r="H211" s="234">
        <v>138</v>
      </c>
      <c r="I211" s="235"/>
      <c r="J211" s="230"/>
      <c r="K211" s="230"/>
      <c r="L211" s="236"/>
      <c r="M211" s="237"/>
      <c r="N211" s="238"/>
      <c r="O211" s="238"/>
      <c r="P211" s="238"/>
      <c r="Q211" s="238"/>
      <c r="R211" s="238"/>
      <c r="S211" s="238"/>
      <c r="T211" s="239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0" t="s">
        <v>172</v>
      </c>
      <c r="AU211" s="240" t="s">
        <v>86</v>
      </c>
      <c r="AV211" s="13" t="s">
        <v>86</v>
      </c>
      <c r="AW211" s="13" t="s">
        <v>32</v>
      </c>
      <c r="AX211" s="13" t="s">
        <v>76</v>
      </c>
      <c r="AY211" s="240" t="s">
        <v>127</v>
      </c>
    </row>
    <row r="212" s="13" customFormat="1">
      <c r="A212" s="13"/>
      <c r="B212" s="229"/>
      <c r="C212" s="230"/>
      <c r="D212" s="231" t="s">
        <v>172</v>
      </c>
      <c r="E212" s="232" t="s">
        <v>1</v>
      </c>
      <c r="F212" s="233" t="s">
        <v>303</v>
      </c>
      <c r="G212" s="230"/>
      <c r="H212" s="234">
        <v>138</v>
      </c>
      <c r="I212" s="235"/>
      <c r="J212" s="230"/>
      <c r="K212" s="230"/>
      <c r="L212" s="236"/>
      <c r="M212" s="237"/>
      <c r="N212" s="238"/>
      <c r="O212" s="238"/>
      <c r="P212" s="238"/>
      <c r="Q212" s="238"/>
      <c r="R212" s="238"/>
      <c r="S212" s="238"/>
      <c r="T212" s="23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0" t="s">
        <v>172</v>
      </c>
      <c r="AU212" s="240" t="s">
        <v>86</v>
      </c>
      <c r="AV212" s="13" t="s">
        <v>86</v>
      </c>
      <c r="AW212" s="13" t="s">
        <v>32</v>
      </c>
      <c r="AX212" s="13" t="s">
        <v>76</v>
      </c>
      <c r="AY212" s="240" t="s">
        <v>127</v>
      </c>
    </row>
    <row r="213" s="13" customFormat="1">
      <c r="A213" s="13"/>
      <c r="B213" s="229"/>
      <c r="C213" s="230"/>
      <c r="D213" s="231" t="s">
        <v>172</v>
      </c>
      <c r="E213" s="232" t="s">
        <v>1</v>
      </c>
      <c r="F213" s="233" t="s">
        <v>304</v>
      </c>
      <c r="G213" s="230"/>
      <c r="H213" s="234">
        <v>27</v>
      </c>
      <c r="I213" s="235"/>
      <c r="J213" s="230"/>
      <c r="K213" s="230"/>
      <c r="L213" s="236"/>
      <c r="M213" s="237"/>
      <c r="N213" s="238"/>
      <c r="O213" s="238"/>
      <c r="P213" s="238"/>
      <c r="Q213" s="238"/>
      <c r="R213" s="238"/>
      <c r="S213" s="238"/>
      <c r="T213" s="239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0" t="s">
        <v>172</v>
      </c>
      <c r="AU213" s="240" t="s">
        <v>86</v>
      </c>
      <c r="AV213" s="13" t="s">
        <v>86</v>
      </c>
      <c r="AW213" s="13" t="s">
        <v>32</v>
      </c>
      <c r="AX213" s="13" t="s">
        <v>76</v>
      </c>
      <c r="AY213" s="240" t="s">
        <v>127</v>
      </c>
    </row>
    <row r="214" s="13" customFormat="1">
      <c r="A214" s="13"/>
      <c r="B214" s="229"/>
      <c r="C214" s="230"/>
      <c r="D214" s="231" t="s">
        <v>172</v>
      </c>
      <c r="E214" s="232" t="s">
        <v>1</v>
      </c>
      <c r="F214" s="233" t="s">
        <v>305</v>
      </c>
      <c r="G214" s="230"/>
      <c r="H214" s="234">
        <v>1.5</v>
      </c>
      <c r="I214" s="235"/>
      <c r="J214" s="230"/>
      <c r="K214" s="230"/>
      <c r="L214" s="236"/>
      <c r="M214" s="237"/>
      <c r="N214" s="238"/>
      <c r="O214" s="238"/>
      <c r="P214" s="238"/>
      <c r="Q214" s="238"/>
      <c r="R214" s="238"/>
      <c r="S214" s="238"/>
      <c r="T214" s="23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0" t="s">
        <v>172</v>
      </c>
      <c r="AU214" s="240" t="s">
        <v>86</v>
      </c>
      <c r="AV214" s="13" t="s">
        <v>86</v>
      </c>
      <c r="AW214" s="13" t="s">
        <v>32</v>
      </c>
      <c r="AX214" s="13" t="s">
        <v>76</v>
      </c>
      <c r="AY214" s="240" t="s">
        <v>127</v>
      </c>
    </row>
    <row r="215" s="13" customFormat="1">
      <c r="A215" s="13"/>
      <c r="B215" s="229"/>
      <c r="C215" s="230"/>
      <c r="D215" s="231" t="s">
        <v>172</v>
      </c>
      <c r="E215" s="232" t="s">
        <v>1</v>
      </c>
      <c r="F215" s="233" t="s">
        <v>306</v>
      </c>
      <c r="G215" s="230"/>
      <c r="H215" s="234">
        <v>17.5</v>
      </c>
      <c r="I215" s="235"/>
      <c r="J215" s="230"/>
      <c r="K215" s="230"/>
      <c r="L215" s="236"/>
      <c r="M215" s="237"/>
      <c r="N215" s="238"/>
      <c r="O215" s="238"/>
      <c r="P215" s="238"/>
      <c r="Q215" s="238"/>
      <c r="R215" s="238"/>
      <c r="S215" s="238"/>
      <c r="T215" s="23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0" t="s">
        <v>172</v>
      </c>
      <c r="AU215" s="240" t="s">
        <v>86</v>
      </c>
      <c r="AV215" s="13" t="s">
        <v>86</v>
      </c>
      <c r="AW215" s="13" t="s">
        <v>32</v>
      </c>
      <c r="AX215" s="13" t="s">
        <v>76</v>
      </c>
      <c r="AY215" s="240" t="s">
        <v>127</v>
      </c>
    </row>
    <row r="216" s="2" customFormat="1" ht="16.5" customHeight="1">
      <c r="A216" s="36"/>
      <c r="B216" s="37"/>
      <c r="C216" s="216" t="s">
        <v>307</v>
      </c>
      <c r="D216" s="216" t="s">
        <v>129</v>
      </c>
      <c r="E216" s="217" t="s">
        <v>308</v>
      </c>
      <c r="F216" s="218" t="s">
        <v>309</v>
      </c>
      <c r="G216" s="219" t="s">
        <v>142</v>
      </c>
      <c r="H216" s="220">
        <v>17.5</v>
      </c>
      <c r="I216" s="221"/>
      <c r="J216" s="222">
        <f>ROUND(I216*H216,2)</f>
        <v>0</v>
      </c>
      <c r="K216" s="218" t="s">
        <v>133</v>
      </c>
      <c r="L216" s="42"/>
      <c r="M216" s="223" t="s">
        <v>1</v>
      </c>
      <c r="N216" s="224" t="s">
        <v>41</v>
      </c>
      <c r="O216" s="89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27" t="s">
        <v>134</v>
      </c>
      <c r="AT216" s="227" t="s">
        <v>129</v>
      </c>
      <c r="AU216" s="227" t="s">
        <v>86</v>
      </c>
      <c r="AY216" s="15" t="s">
        <v>127</v>
      </c>
      <c r="BE216" s="228">
        <f>IF(N216="základní",J216,0)</f>
        <v>0</v>
      </c>
      <c r="BF216" s="228">
        <f>IF(N216="snížená",J216,0)</f>
        <v>0</v>
      </c>
      <c r="BG216" s="228">
        <f>IF(N216="zákl. přenesená",J216,0)</f>
        <v>0</v>
      </c>
      <c r="BH216" s="228">
        <f>IF(N216="sníž. přenesená",J216,0)</f>
        <v>0</v>
      </c>
      <c r="BI216" s="228">
        <f>IF(N216="nulová",J216,0)</f>
        <v>0</v>
      </c>
      <c r="BJ216" s="15" t="s">
        <v>84</v>
      </c>
      <c r="BK216" s="228">
        <f>ROUND(I216*H216,2)</f>
        <v>0</v>
      </c>
      <c r="BL216" s="15" t="s">
        <v>134</v>
      </c>
      <c r="BM216" s="227" t="s">
        <v>310</v>
      </c>
    </row>
    <row r="217" s="13" customFormat="1">
      <c r="A217" s="13"/>
      <c r="B217" s="229"/>
      <c r="C217" s="230"/>
      <c r="D217" s="231" t="s">
        <v>172</v>
      </c>
      <c r="E217" s="232" t="s">
        <v>1</v>
      </c>
      <c r="F217" s="233" t="s">
        <v>238</v>
      </c>
      <c r="G217" s="230"/>
      <c r="H217" s="234">
        <v>17.5</v>
      </c>
      <c r="I217" s="235"/>
      <c r="J217" s="230"/>
      <c r="K217" s="230"/>
      <c r="L217" s="236"/>
      <c r="M217" s="237"/>
      <c r="N217" s="238"/>
      <c r="O217" s="238"/>
      <c r="P217" s="238"/>
      <c r="Q217" s="238"/>
      <c r="R217" s="238"/>
      <c r="S217" s="238"/>
      <c r="T217" s="239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0" t="s">
        <v>172</v>
      </c>
      <c r="AU217" s="240" t="s">
        <v>86</v>
      </c>
      <c r="AV217" s="13" t="s">
        <v>86</v>
      </c>
      <c r="AW217" s="13" t="s">
        <v>32</v>
      </c>
      <c r="AX217" s="13" t="s">
        <v>84</v>
      </c>
      <c r="AY217" s="240" t="s">
        <v>127</v>
      </c>
    </row>
    <row r="218" s="2" customFormat="1" ht="33" customHeight="1">
      <c r="A218" s="36"/>
      <c r="B218" s="37"/>
      <c r="C218" s="216" t="s">
        <v>311</v>
      </c>
      <c r="D218" s="216" t="s">
        <v>129</v>
      </c>
      <c r="E218" s="217" t="s">
        <v>312</v>
      </c>
      <c r="F218" s="218" t="s">
        <v>313</v>
      </c>
      <c r="G218" s="219" t="s">
        <v>142</v>
      </c>
      <c r="H218" s="220">
        <v>545</v>
      </c>
      <c r="I218" s="221"/>
      <c r="J218" s="222">
        <f>ROUND(I218*H218,2)</f>
        <v>0</v>
      </c>
      <c r="K218" s="218" t="s">
        <v>133</v>
      </c>
      <c r="L218" s="42"/>
      <c r="M218" s="223" t="s">
        <v>1</v>
      </c>
      <c r="N218" s="224" t="s">
        <v>41</v>
      </c>
      <c r="O218" s="89"/>
      <c r="P218" s="225">
        <f>O218*H218</f>
        <v>0</v>
      </c>
      <c r="Q218" s="225">
        <v>0</v>
      </c>
      <c r="R218" s="225">
        <f>Q218*H218</f>
        <v>0</v>
      </c>
      <c r="S218" s="225">
        <v>0</v>
      </c>
      <c r="T218" s="226">
        <f>S218*H218</f>
        <v>0</v>
      </c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R218" s="227" t="s">
        <v>134</v>
      </c>
      <c r="AT218" s="227" t="s">
        <v>129</v>
      </c>
      <c r="AU218" s="227" t="s">
        <v>86</v>
      </c>
      <c r="AY218" s="15" t="s">
        <v>127</v>
      </c>
      <c r="BE218" s="228">
        <f>IF(N218="základní",J218,0)</f>
        <v>0</v>
      </c>
      <c r="BF218" s="228">
        <f>IF(N218="snížená",J218,0)</f>
        <v>0</v>
      </c>
      <c r="BG218" s="228">
        <f>IF(N218="zákl. přenesená",J218,0)</f>
        <v>0</v>
      </c>
      <c r="BH218" s="228">
        <f>IF(N218="sníž. přenesená",J218,0)</f>
        <v>0</v>
      </c>
      <c r="BI218" s="228">
        <f>IF(N218="nulová",J218,0)</f>
        <v>0</v>
      </c>
      <c r="BJ218" s="15" t="s">
        <v>84</v>
      </c>
      <c r="BK218" s="228">
        <f>ROUND(I218*H218,2)</f>
        <v>0</v>
      </c>
      <c r="BL218" s="15" t="s">
        <v>134</v>
      </c>
      <c r="BM218" s="227" t="s">
        <v>314</v>
      </c>
    </row>
    <row r="219" s="13" customFormat="1">
      <c r="A219" s="13"/>
      <c r="B219" s="229"/>
      <c r="C219" s="230"/>
      <c r="D219" s="231" t="s">
        <v>172</v>
      </c>
      <c r="E219" s="232" t="s">
        <v>1</v>
      </c>
      <c r="F219" s="233" t="s">
        <v>232</v>
      </c>
      <c r="G219" s="230"/>
      <c r="H219" s="234">
        <v>545</v>
      </c>
      <c r="I219" s="235"/>
      <c r="J219" s="230"/>
      <c r="K219" s="230"/>
      <c r="L219" s="236"/>
      <c r="M219" s="237"/>
      <c r="N219" s="238"/>
      <c r="O219" s="238"/>
      <c r="P219" s="238"/>
      <c r="Q219" s="238"/>
      <c r="R219" s="238"/>
      <c r="S219" s="238"/>
      <c r="T219" s="23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0" t="s">
        <v>172</v>
      </c>
      <c r="AU219" s="240" t="s">
        <v>86</v>
      </c>
      <c r="AV219" s="13" t="s">
        <v>86</v>
      </c>
      <c r="AW219" s="13" t="s">
        <v>32</v>
      </c>
      <c r="AX219" s="13" t="s">
        <v>84</v>
      </c>
      <c r="AY219" s="240" t="s">
        <v>127</v>
      </c>
    </row>
    <row r="220" s="2" customFormat="1" ht="24.15" customHeight="1">
      <c r="A220" s="36"/>
      <c r="B220" s="37"/>
      <c r="C220" s="216" t="s">
        <v>315</v>
      </c>
      <c r="D220" s="216" t="s">
        <v>129</v>
      </c>
      <c r="E220" s="217" t="s">
        <v>316</v>
      </c>
      <c r="F220" s="218" t="s">
        <v>317</v>
      </c>
      <c r="G220" s="219" t="s">
        <v>142</v>
      </c>
      <c r="H220" s="220">
        <v>27</v>
      </c>
      <c r="I220" s="221"/>
      <c r="J220" s="222">
        <f>ROUND(I220*H220,2)</f>
        <v>0</v>
      </c>
      <c r="K220" s="218" t="s">
        <v>133</v>
      </c>
      <c r="L220" s="42"/>
      <c r="M220" s="223" t="s">
        <v>1</v>
      </c>
      <c r="N220" s="224" t="s">
        <v>41</v>
      </c>
      <c r="O220" s="89"/>
      <c r="P220" s="225">
        <f>O220*H220</f>
        <v>0</v>
      </c>
      <c r="Q220" s="225">
        <v>0</v>
      </c>
      <c r="R220" s="225">
        <f>Q220*H220</f>
        <v>0</v>
      </c>
      <c r="S220" s="225">
        <v>0</v>
      </c>
      <c r="T220" s="226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27" t="s">
        <v>134</v>
      </c>
      <c r="AT220" s="227" t="s">
        <v>129</v>
      </c>
      <c r="AU220" s="227" t="s">
        <v>86</v>
      </c>
      <c r="AY220" s="15" t="s">
        <v>127</v>
      </c>
      <c r="BE220" s="228">
        <f>IF(N220="základní",J220,0)</f>
        <v>0</v>
      </c>
      <c r="BF220" s="228">
        <f>IF(N220="snížená",J220,0)</f>
        <v>0</v>
      </c>
      <c r="BG220" s="228">
        <f>IF(N220="zákl. přenesená",J220,0)</f>
        <v>0</v>
      </c>
      <c r="BH220" s="228">
        <f>IF(N220="sníž. přenesená",J220,0)</f>
        <v>0</v>
      </c>
      <c r="BI220" s="228">
        <f>IF(N220="nulová",J220,0)</f>
        <v>0</v>
      </c>
      <c r="BJ220" s="15" t="s">
        <v>84</v>
      </c>
      <c r="BK220" s="228">
        <f>ROUND(I220*H220,2)</f>
        <v>0</v>
      </c>
      <c r="BL220" s="15" t="s">
        <v>134</v>
      </c>
      <c r="BM220" s="227" t="s">
        <v>318</v>
      </c>
    </row>
    <row r="221" s="13" customFormat="1">
      <c r="A221" s="13"/>
      <c r="B221" s="229"/>
      <c r="C221" s="230"/>
      <c r="D221" s="231" t="s">
        <v>172</v>
      </c>
      <c r="E221" s="232" t="s">
        <v>1</v>
      </c>
      <c r="F221" s="233" t="s">
        <v>235</v>
      </c>
      <c r="G221" s="230"/>
      <c r="H221" s="234">
        <v>27</v>
      </c>
      <c r="I221" s="235"/>
      <c r="J221" s="230"/>
      <c r="K221" s="230"/>
      <c r="L221" s="236"/>
      <c r="M221" s="237"/>
      <c r="N221" s="238"/>
      <c r="O221" s="238"/>
      <c r="P221" s="238"/>
      <c r="Q221" s="238"/>
      <c r="R221" s="238"/>
      <c r="S221" s="238"/>
      <c r="T221" s="239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0" t="s">
        <v>172</v>
      </c>
      <c r="AU221" s="240" t="s">
        <v>86</v>
      </c>
      <c r="AV221" s="13" t="s">
        <v>86</v>
      </c>
      <c r="AW221" s="13" t="s">
        <v>32</v>
      </c>
      <c r="AX221" s="13" t="s">
        <v>84</v>
      </c>
      <c r="AY221" s="240" t="s">
        <v>127</v>
      </c>
    </row>
    <row r="222" s="2" customFormat="1" ht="24.15" customHeight="1">
      <c r="A222" s="36"/>
      <c r="B222" s="37"/>
      <c r="C222" s="216" t="s">
        <v>319</v>
      </c>
      <c r="D222" s="216" t="s">
        <v>129</v>
      </c>
      <c r="E222" s="217" t="s">
        <v>320</v>
      </c>
      <c r="F222" s="218" t="s">
        <v>321</v>
      </c>
      <c r="G222" s="219" t="s">
        <v>142</v>
      </c>
      <c r="H222" s="220">
        <v>48</v>
      </c>
      <c r="I222" s="221"/>
      <c r="J222" s="222">
        <f>ROUND(I222*H222,2)</f>
        <v>0</v>
      </c>
      <c r="K222" s="218" t="s">
        <v>133</v>
      </c>
      <c r="L222" s="42"/>
      <c r="M222" s="223" t="s">
        <v>1</v>
      </c>
      <c r="N222" s="224" t="s">
        <v>41</v>
      </c>
      <c r="O222" s="89"/>
      <c r="P222" s="225">
        <f>O222*H222</f>
        <v>0</v>
      </c>
      <c r="Q222" s="225">
        <v>0.40799999999999997</v>
      </c>
      <c r="R222" s="225">
        <f>Q222*H222</f>
        <v>19.584</v>
      </c>
      <c r="S222" s="225">
        <v>0</v>
      </c>
      <c r="T222" s="226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27" t="s">
        <v>134</v>
      </c>
      <c r="AT222" s="227" t="s">
        <v>129</v>
      </c>
      <c r="AU222" s="227" t="s">
        <v>86</v>
      </c>
      <c r="AY222" s="15" t="s">
        <v>127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5" t="s">
        <v>84</v>
      </c>
      <c r="BK222" s="228">
        <f>ROUND(I222*H222,2)</f>
        <v>0</v>
      </c>
      <c r="BL222" s="15" t="s">
        <v>134</v>
      </c>
      <c r="BM222" s="227" t="s">
        <v>322</v>
      </c>
    </row>
    <row r="223" s="13" customFormat="1">
      <c r="A223" s="13"/>
      <c r="B223" s="229"/>
      <c r="C223" s="230"/>
      <c r="D223" s="231" t="s">
        <v>172</v>
      </c>
      <c r="E223" s="232" t="s">
        <v>1</v>
      </c>
      <c r="F223" s="233" t="s">
        <v>236</v>
      </c>
      <c r="G223" s="230"/>
      <c r="H223" s="234">
        <v>48</v>
      </c>
      <c r="I223" s="235"/>
      <c r="J223" s="230"/>
      <c r="K223" s="230"/>
      <c r="L223" s="236"/>
      <c r="M223" s="237"/>
      <c r="N223" s="238"/>
      <c r="O223" s="238"/>
      <c r="P223" s="238"/>
      <c r="Q223" s="238"/>
      <c r="R223" s="238"/>
      <c r="S223" s="238"/>
      <c r="T223" s="239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0" t="s">
        <v>172</v>
      </c>
      <c r="AU223" s="240" t="s">
        <v>86</v>
      </c>
      <c r="AV223" s="13" t="s">
        <v>86</v>
      </c>
      <c r="AW223" s="13" t="s">
        <v>32</v>
      </c>
      <c r="AX223" s="13" t="s">
        <v>84</v>
      </c>
      <c r="AY223" s="240" t="s">
        <v>127</v>
      </c>
    </row>
    <row r="224" s="2" customFormat="1" ht="24.15" customHeight="1">
      <c r="A224" s="36"/>
      <c r="B224" s="37"/>
      <c r="C224" s="216" t="s">
        <v>323</v>
      </c>
      <c r="D224" s="216" t="s">
        <v>129</v>
      </c>
      <c r="E224" s="217" t="s">
        <v>324</v>
      </c>
      <c r="F224" s="218" t="s">
        <v>325</v>
      </c>
      <c r="G224" s="219" t="s">
        <v>142</v>
      </c>
      <c r="H224" s="220">
        <v>562.5</v>
      </c>
      <c r="I224" s="221"/>
      <c r="J224" s="222">
        <f>ROUND(I224*H224,2)</f>
        <v>0</v>
      </c>
      <c r="K224" s="218" t="s">
        <v>133</v>
      </c>
      <c r="L224" s="42"/>
      <c r="M224" s="223" t="s">
        <v>1</v>
      </c>
      <c r="N224" s="224" t="s">
        <v>41</v>
      </c>
      <c r="O224" s="89"/>
      <c r="P224" s="225">
        <f>O224*H224</f>
        <v>0</v>
      </c>
      <c r="Q224" s="225">
        <v>0</v>
      </c>
      <c r="R224" s="225">
        <f>Q224*H224</f>
        <v>0</v>
      </c>
      <c r="S224" s="225">
        <v>0</v>
      </c>
      <c r="T224" s="226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27" t="s">
        <v>134</v>
      </c>
      <c r="AT224" s="227" t="s">
        <v>129</v>
      </c>
      <c r="AU224" s="227" t="s">
        <v>86</v>
      </c>
      <c r="AY224" s="15" t="s">
        <v>127</v>
      </c>
      <c r="BE224" s="228">
        <f>IF(N224="základní",J224,0)</f>
        <v>0</v>
      </c>
      <c r="BF224" s="228">
        <f>IF(N224="snížená",J224,0)</f>
        <v>0</v>
      </c>
      <c r="BG224" s="228">
        <f>IF(N224="zákl. přenesená",J224,0)</f>
        <v>0</v>
      </c>
      <c r="BH224" s="228">
        <f>IF(N224="sníž. přenesená",J224,0)</f>
        <v>0</v>
      </c>
      <c r="BI224" s="228">
        <f>IF(N224="nulová",J224,0)</f>
        <v>0</v>
      </c>
      <c r="BJ224" s="15" t="s">
        <v>84</v>
      </c>
      <c r="BK224" s="228">
        <f>ROUND(I224*H224,2)</f>
        <v>0</v>
      </c>
      <c r="BL224" s="15" t="s">
        <v>134</v>
      </c>
      <c r="BM224" s="227" t="s">
        <v>326</v>
      </c>
    </row>
    <row r="225" s="13" customFormat="1">
      <c r="A225" s="13"/>
      <c r="B225" s="229"/>
      <c r="C225" s="230"/>
      <c r="D225" s="231" t="s">
        <v>172</v>
      </c>
      <c r="E225" s="232" t="s">
        <v>1</v>
      </c>
      <c r="F225" s="233" t="s">
        <v>232</v>
      </c>
      <c r="G225" s="230"/>
      <c r="H225" s="234">
        <v>545</v>
      </c>
      <c r="I225" s="235"/>
      <c r="J225" s="230"/>
      <c r="K225" s="230"/>
      <c r="L225" s="236"/>
      <c r="M225" s="237"/>
      <c r="N225" s="238"/>
      <c r="O225" s="238"/>
      <c r="P225" s="238"/>
      <c r="Q225" s="238"/>
      <c r="R225" s="238"/>
      <c r="S225" s="238"/>
      <c r="T225" s="239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0" t="s">
        <v>172</v>
      </c>
      <c r="AU225" s="240" t="s">
        <v>86</v>
      </c>
      <c r="AV225" s="13" t="s">
        <v>86</v>
      </c>
      <c r="AW225" s="13" t="s">
        <v>32</v>
      </c>
      <c r="AX225" s="13" t="s">
        <v>76</v>
      </c>
      <c r="AY225" s="240" t="s">
        <v>127</v>
      </c>
    </row>
    <row r="226" s="13" customFormat="1">
      <c r="A226" s="13"/>
      <c r="B226" s="229"/>
      <c r="C226" s="230"/>
      <c r="D226" s="231" t="s">
        <v>172</v>
      </c>
      <c r="E226" s="232" t="s">
        <v>1</v>
      </c>
      <c r="F226" s="233" t="s">
        <v>238</v>
      </c>
      <c r="G226" s="230"/>
      <c r="H226" s="234">
        <v>17.5</v>
      </c>
      <c r="I226" s="235"/>
      <c r="J226" s="230"/>
      <c r="K226" s="230"/>
      <c r="L226" s="236"/>
      <c r="M226" s="237"/>
      <c r="N226" s="238"/>
      <c r="O226" s="238"/>
      <c r="P226" s="238"/>
      <c r="Q226" s="238"/>
      <c r="R226" s="238"/>
      <c r="S226" s="238"/>
      <c r="T226" s="23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0" t="s">
        <v>172</v>
      </c>
      <c r="AU226" s="240" t="s">
        <v>86</v>
      </c>
      <c r="AV226" s="13" t="s">
        <v>86</v>
      </c>
      <c r="AW226" s="13" t="s">
        <v>32</v>
      </c>
      <c r="AX226" s="13" t="s">
        <v>76</v>
      </c>
      <c r="AY226" s="240" t="s">
        <v>127</v>
      </c>
    </row>
    <row r="227" s="2" customFormat="1" ht="21.75" customHeight="1">
      <c r="A227" s="36"/>
      <c r="B227" s="37"/>
      <c r="C227" s="216" t="s">
        <v>327</v>
      </c>
      <c r="D227" s="216" t="s">
        <v>129</v>
      </c>
      <c r="E227" s="217" t="s">
        <v>328</v>
      </c>
      <c r="F227" s="218" t="s">
        <v>329</v>
      </c>
      <c r="G227" s="219" t="s">
        <v>142</v>
      </c>
      <c r="H227" s="220">
        <v>17.5</v>
      </c>
      <c r="I227" s="221"/>
      <c r="J227" s="222">
        <f>ROUND(I227*H227,2)</f>
        <v>0</v>
      </c>
      <c r="K227" s="218" t="s">
        <v>133</v>
      </c>
      <c r="L227" s="42"/>
      <c r="M227" s="223" t="s">
        <v>1</v>
      </c>
      <c r="N227" s="224" t="s">
        <v>41</v>
      </c>
      <c r="O227" s="89"/>
      <c r="P227" s="225">
        <f>O227*H227</f>
        <v>0</v>
      </c>
      <c r="Q227" s="225">
        <v>0</v>
      </c>
      <c r="R227" s="225">
        <f>Q227*H227</f>
        <v>0</v>
      </c>
      <c r="S227" s="225">
        <v>0</v>
      </c>
      <c r="T227" s="226">
        <f>S227*H227</f>
        <v>0</v>
      </c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R227" s="227" t="s">
        <v>134</v>
      </c>
      <c r="AT227" s="227" t="s">
        <v>129</v>
      </c>
      <c r="AU227" s="227" t="s">
        <v>86</v>
      </c>
      <c r="AY227" s="15" t="s">
        <v>127</v>
      </c>
      <c r="BE227" s="228">
        <f>IF(N227="základní",J227,0)</f>
        <v>0</v>
      </c>
      <c r="BF227" s="228">
        <f>IF(N227="snížená",J227,0)</f>
        <v>0</v>
      </c>
      <c r="BG227" s="228">
        <f>IF(N227="zákl. přenesená",J227,0)</f>
        <v>0</v>
      </c>
      <c r="BH227" s="228">
        <f>IF(N227="sníž. přenesená",J227,0)</f>
        <v>0</v>
      </c>
      <c r="BI227" s="228">
        <f>IF(N227="nulová",J227,0)</f>
        <v>0</v>
      </c>
      <c r="BJ227" s="15" t="s">
        <v>84</v>
      </c>
      <c r="BK227" s="228">
        <f>ROUND(I227*H227,2)</f>
        <v>0</v>
      </c>
      <c r="BL227" s="15" t="s">
        <v>134</v>
      </c>
      <c r="BM227" s="227" t="s">
        <v>330</v>
      </c>
    </row>
    <row r="228" s="13" customFormat="1">
      <c r="A228" s="13"/>
      <c r="B228" s="229"/>
      <c r="C228" s="230"/>
      <c r="D228" s="231" t="s">
        <v>172</v>
      </c>
      <c r="E228" s="232" t="s">
        <v>1</v>
      </c>
      <c r="F228" s="233" t="s">
        <v>238</v>
      </c>
      <c r="G228" s="230"/>
      <c r="H228" s="234">
        <v>17.5</v>
      </c>
      <c r="I228" s="235"/>
      <c r="J228" s="230"/>
      <c r="K228" s="230"/>
      <c r="L228" s="236"/>
      <c r="M228" s="237"/>
      <c r="N228" s="238"/>
      <c r="O228" s="238"/>
      <c r="P228" s="238"/>
      <c r="Q228" s="238"/>
      <c r="R228" s="238"/>
      <c r="S228" s="238"/>
      <c r="T228" s="23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0" t="s">
        <v>172</v>
      </c>
      <c r="AU228" s="240" t="s">
        <v>86</v>
      </c>
      <c r="AV228" s="13" t="s">
        <v>86</v>
      </c>
      <c r="AW228" s="13" t="s">
        <v>32</v>
      </c>
      <c r="AX228" s="13" t="s">
        <v>84</v>
      </c>
      <c r="AY228" s="240" t="s">
        <v>127</v>
      </c>
    </row>
    <row r="229" s="2" customFormat="1" ht="21.75" customHeight="1">
      <c r="A229" s="36"/>
      <c r="B229" s="37"/>
      <c r="C229" s="216" t="s">
        <v>331</v>
      </c>
      <c r="D229" s="216" t="s">
        <v>129</v>
      </c>
      <c r="E229" s="217" t="s">
        <v>332</v>
      </c>
      <c r="F229" s="218" t="s">
        <v>333</v>
      </c>
      <c r="G229" s="219" t="s">
        <v>142</v>
      </c>
      <c r="H229" s="220">
        <v>559</v>
      </c>
      <c r="I229" s="221"/>
      <c r="J229" s="222">
        <f>ROUND(I229*H229,2)</f>
        <v>0</v>
      </c>
      <c r="K229" s="218" t="s">
        <v>133</v>
      </c>
      <c r="L229" s="42"/>
      <c r="M229" s="223" t="s">
        <v>1</v>
      </c>
      <c r="N229" s="224" t="s">
        <v>41</v>
      </c>
      <c r="O229" s="89"/>
      <c r="P229" s="225">
        <f>O229*H229</f>
        <v>0</v>
      </c>
      <c r="Q229" s="225">
        <v>0</v>
      </c>
      <c r="R229" s="225">
        <f>Q229*H229</f>
        <v>0</v>
      </c>
      <c r="S229" s="225">
        <v>0</v>
      </c>
      <c r="T229" s="226">
        <f>S229*H229</f>
        <v>0</v>
      </c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R229" s="227" t="s">
        <v>134</v>
      </c>
      <c r="AT229" s="227" t="s">
        <v>129</v>
      </c>
      <c r="AU229" s="227" t="s">
        <v>86</v>
      </c>
      <c r="AY229" s="15" t="s">
        <v>127</v>
      </c>
      <c r="BE229" s="228">
        <f>IF(N229="základní",J229,0)</f>
        <v>0</v>
      </c>
      <c r="BF229" s="228">
        <f>IF(N229="snížená",J229,0)</f>
        <v>0</v>
      </c>
      <c r="BG229" s="228">
        <f>IF(N229="zákl. přenesená",J229,0)</f>
        <v>0</v>
      </c>
      <c r="BH229" s="228">
        <f>IF(N229="sníž. přenesená",J229,0)</f>
        <v>0</v>
      </c>
      <c r="BI229" s="228">
        <f>IF(N229="nulová",J229,0)</f>
        <v>0</v>
      </c>
      <c r="BJ229" s="15" t="s">
        <v>84</v>
      </c>
      <c r="BK229" s="228">
        <f>ROUND(I229*H229,2)</f>
        <v>0</v>
      </c>
      <c r="BL229" s="15" t="s">
        <v>134</v>
      </c>
      <c r="BM229" s="227" t="s">
        <v>334</v>
      </c>
    </row>
    <row r="230" s="13" customFormat="1">
      <c r="A230" s="13"/>
      <c r="B230" s="229"/>
      <c r="C230" s="230"/>
      <c r="D230" s="231" t="s">
        <v>172</v>
      </c>
      <c r="E230" s="232" t="s">
        <v>1</v>
      </c>
      <c r="F230" s="233" t="s">
        <v>335</v>
      </c>
      <c r="G230" s="230"/>
      <c r="H230" s="234">
        <v>14</v>
      </c>
      <c r="I230" s="235"/>
      <c r="J230" s="230"/>
      <c r="K230" s="230"/>
      <c r="L230" s="236"/>
      <c r="M230" s="237"/>
      <c r="N230" s="238"/>
      <c r="O230" s="238"/>
      <c r="P230" s="238"/>
      <c r="Q230" s="238"/>
      <c r="R230" s="238"/>
      <c r="S230" s="238"/>
      <c r="T230" s="239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0" t="s">
        <v>172</v>
      </c>
      <c r="AU230" s="240" t="s">
        <v>86</v>
      </c>
      <c r="AV230" s="13" t="s">
        <v>86</v>
      </c>
      <c r="AW230" s="13" t="s">
        <v>32</v>
      </c>
      <c r="AX230" s="13" t="s">
        <v>76</v>
      </c>
      <c r="AY230" s="240" t="s">
        <v>127</v>
      </c>
    </row>
    <row r="231" s="13" customFormat="1">
      <c r="A231" s="13"/>
      <c r="B231" s="229"/>
      <c r="C231" s="230"/>
      <c r="D231" s="231" t="s">
        <v>172</v>
      </c>
      <c r="E231" s="232" t="s">
        <v>1</v>
      </c>
      <c r="F231" s="233" t="s">
        <v>232</v>
      </c>
      <c r="G231" s="230"/>
      <c r="H231" s="234">
        <v>545</v>
      </c>
      <c r="I231" s="235"/>
      <c r="J231" s="230"/>
      <c r="K231" s="230"/>
      <c r="L231" s="236"/>
      <c r="M231" s="237"/>
      <c r="N231" s="238"/>
      <c r="O231" s="238"/>
      <c r="P231" s="238"/>
      <c r="Q231" s="238"/>
      <c r="R231" s="238"/>
      <c r="S231" s="238"/>
      <c r="T231" s="23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0" t="s">
        <v>172</v>
      </c>
      <c r="AU231" s="240" t="s">
        <v>86</v>
      </c>
      <c r="AV231" s="13" t="s">
        <v>86</v>
      </c>
      <c r="AW231" s="13" t="s">
        <v>32</v>
      </c>
      <c r="AX231" s="13" t="s">
        <v>76</v>
      </c>
      <c r="AY231" s="240" t="s">
        <v>127</v>
      </c>
    </row>
    <row r="232" s="2" customFormat="1" ht="24.15" customHeight="1">
      <c r="A232" s="36"/>
      <c r="B232" s="37"/>
      <c r="C232" s="216" t="s">
        <v>336</v>
      </c>
      <c r="D232" s="216" t="s">
        <v>129</v>
      </c>
      <c r="E232" s="217" t="s">
        <v>337</v>
      </c>
      <c r="F232" s="218" t="s">
        <v>338</v>
      </c>
      <c r="G232" s="219" t="s">
        <v>142</v>
      </c>
      <c r="H232" s="220">
        <v>17.5</v>
      </c>
      <c r="I232" s="221"/>
      <c r="J232" s="222">
        <f>ROUND(I232*H232,2)</f>
        <v>0</v>
      </c>
      <c r="K232" s="218" t="s">
        <v>133</v>
      </c>
      <c r="L232" s="42"/>
      <c r="M232" s="223" t="s">
        <v>1</v>
      </c>
      <c r="N232" s="224" t="s">
        <v>41</v>
      </c>
      <c r="O232" s="89"/>
      <c r="P232" s="225">
        <f>O232*H232</f>
        <v>0</v>
      </c>
      <c r="Q232" s="225">
        <v>0</v>
      </c>
      <c r="R232" s="225">
        <f>Q232*H232</f>
        <v>0</v>
      </c>
      <c r="S232" s="225">
        <v>0</v>
      </c>
      <c r="T232" s="226">
        <f>S232*H232</f>
        <v>0</v>
      </c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R232" s="227" t="s">
        <v>134</v>
      </c>
      <c r="AT232" s="227" t="s">
        <v>129</v>
      </c>
      <c r="AU232" s="227" t="s">
        <v>86</v>
      </c>
      <c r="AY232" s="15" t="s">
        <v>127</v>
      </c>
      <c r="BE232" s="228">
        <f>IF(N232="základní",J232,0)</f>
        <v>0</v>
      </c>
      <c r="BF232" s="228">
        <f>IF(N232="snížená",J232,0)</f>
        <v>0</v>
      </c>
      <c r="BG232" s="228">
        <f>IF(N232="zákl. přenesená",J232,0)</f>
        <v>0</v>
      </c>
      <c r="BH232" s="228">
        <f>IF(N232="sníž. přenesená",J232,0)</f>
        <v>0</v>
      </c>
      <c r="BI232" s="228">
        <f>IF(N232="nulová",J232,0)</f>
        <v>0</v>
      </c>
      <c r="BJ232" s="15" t="s">
        <v>84</v>
      </c>
      <c r="BK232" s="228">
        <f>ROUND(I232*H232,2)</f>
        <v>0</v>
      </c>
      <c r="BL232" s="15" t="s">
        <v>134</v>
      </c>
      <c r="BM232" s="227" t="s">
        <v>339</v>
      </c>
    </row>
    <row r="233" s="13" customFormat="1">
      <c r="A233" s="13"/>
      <c r="B233" s="229"/>
      <c r="C233" s="230"/>
      <c r="D233" s="231" t="s">
        <v>172</v>
      </c>
      <c r="E233" s="232" t="s">
        <v>1</v>
      </c>
      <c r="F233" s="233" t="s">
        <v>238</v>
      </c>
      <c r="G233" s="230"/>
      <c r="H233" s="234">
        <v>17.5</v>
      </c>
      <c r="I233" s="235"/>
      <c r="J233" s="230"/>
      <c r="K233" s="230"/>
      <c r="L233" s="236"/>
      <c r="M233" s="237"/>
      <c r="N233" s="238"/>
      <c r="O233" s="238"/>
      <c r="P233" s="238"/>
      <c r="Q233" s="238"/>
      <c r="R233" s="238"/>
      <c r="S233" s="238"/>
      <c r="T233" s="239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0" t="s">
        <v>172</v>
      </c>
      <c r="AU233" s="240" t="s">
        <v>86</v>
      </c>
      <c r="AV233" s="13" t="s">
        <v>86</v>
      </c>
      <c r="AW233" s="13" t="s">
        <v>32</v>
      </c>
      <c r="AX233" s="13" t="s">
        <v>84</v>
      </c>
      <c r="AY233" s="240" t="s">
        <v>127</v>
      </c>
    </row>
    <row r="234" s="2" customFormat="1" ht="33" customHeight="1">
      <c r="A234" s="36"/>
      <c r="B234" s="37"/>
      <c r="C234" s="216" t="s">
        <v>340</v>
      </c>
      <c r="D234" s="216" t="s">
        <v>129</v>
      </c>
      <c r="E234" s="217" t="s">
        <v>341</v>
      </c>
      <c r="F234" s="218" t="s">
        <v>342</v>
      </c>
      <c r="G234" s="219" t="s">
        <v>142</v>
      </c>
      <c r="H234" s="220">
        <v>545</v>
      </c>
      <c r="I234" s="221"/>
      <c r="J234" s="222">
        <f>ROUND(I234*H234,2)</f>
        <v>0</v>
      </c>
      <c r="K234" s="218" t="s">
        <v>133</v>
      </c>
      <c r="L234" s="42"/>
      <c r="M234" s="223" t="s">
        <v>1</v>
      </c>
      <c r="N234" s="224" t="s">
        <v>41</v>
      </c>
      <c r="O234" s="89"/>
      <c r="P234" s="225">
        <f>O234*H234</f>
        <v>0</v>
      </c>
      <c r="Q234" s="225">
        <v>0</v>
      </c>
      <c r="R234" s="225">
        <f>Q234*H234</f>
        <v>0</v>
      </c>
      <c r="S234" s="225">
        <v>0</v>
      </c>
      <c r="T234" s="226">
        <f>S234*H234</f>
        <v>0</v>
      </c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R234" s="227" t="s">
        <v>134</v>
      </c>
      <c r="AT234" s="227" t="s">
        <v>129</v>
      </c>
      <c r="AU234" s="227" t="s">
        <v>86</v>
      </c>
      <c r="AY234" s="15" t="s">
        <v>127</v>
      </c>
      <c r="BE234" s="228">
        <f>IF(N234="základní",J234,0)</f>
        <v>0</v>
      </c>
      <c r="BF234" s="228">
        <f>IF(N234="snížená",J234,0)</f>
        <v>0</v>
      </c>
      <c r="BG234" s="228">
        <f>IF(N234="zákl. přenesená",J234,0)</f>
        <v>0</v>
      </c>
      <c r="BH234" s="228">
        <f>IF(N234="sníž. přenesená",J234,0)</f>
        <v>0</v>
      </c>
      <c r="BI234" s="228">
        <f>IF(N234="nulová",J234,0)</f>
        <v>0</v>
      </c>
      <c r="BJ234" s="15" t="s">
        <v>84</v>
      </c>
      <c r="BK234" s="228">
        <f>ROUND(I234*H234,2)</f>
        <v>0</v>
      </c>
      <c r="BL234" s="15" t="s">
        <v>134</v>
      </c>
      <c r="BM234" s="227" t="s">
        <v>343</v>
      </c>
    </row>
    <row r="235" s="13" customFormat="1">
      <c r="A235" s="13"/>
      <c r="B235" s="229"/>
      <c r="C235" s="230"/>
      <c r="D235" s="231" t="s">
        <v>172</v>
      </c>
      <c r="E235" s="232" t="s">
        <v>1</v>
      </c>
      <c r="F235" s="233" t="s">
        <v>232</v>
      </c>
      <c r="G235" s="230"/>
      <c r="H235" s="234">
        <v>545</v>
      </c>
      <c r="I235" s="235"/>
      <c r="J235" s="230"/>
      <c r="K235" s="230"/>
      <c r="L235" s="236"/>
      <c r="M235" s="237"/>
      <c r="N235" s="238"/>
      <c r="O235" s="238"/>
      <c r="P235" s="238"/>
      <c r="Q235" s="238"/>
      <c r="R235" s="238"/>
      <c r="S235" s="238"/>
      <c r="T235" s="23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0" t="s">
        <v>172</v>
      </c>
      <c r="AU235" s="240" t="s">
        <v>86</v>
      </c>
      <c r="AV235" s="13" t="s">
        <v>86</v>
      </c>
      <c r="AW235" s="13" t="s">
        <v>32</v>
      </c>
      <c r="AX235" s="13" t="s">
        <v>84</v>
      </c>
      <c r="AY235" s="240" t="s">
        <v>127</v>
      </c>
    </row>
    <row r="236" s="2" customFormat="1" ht="33" customHeight="1">
      <c r="A236" s="36"/>
      <c r="B236" s="37"/>
      <c r="C236" s="216" t="s">
        <v>344</v>
      </c>
      <c r="D236" s="216" t="s">
        <v>129</v>
      </c>
      <c r="E236" s="217" t="s">
        <v>345</v>
      </c>
      <c r="F236" s="218" t="s">
        <v>346</v>
      </c>
      <c r="G236" s="219" t="s">
        <v>142</v>
      </c>
      <c r="H236" s="220">
        <v>14</v>
      </c>
      <c r="I236" s="221"/>
      <c r="J236" s="222">
        <f>ROUND(I236*H236,2)</f>
        <v>0</v>
      </c>
      <c r="K236" s="218" t="s">
        <v>133</v>
      </c>
      <c r="L236" s="42"/>
      <c r="M236" s="223" t="s">
        <v>1</v>
      </c>
      <c r="N236" s="224" t="s">
        <v>41</v>
      </c>
      <c r="O236" s="89"/>
      <c r="P236" s="225">
        <f>O236*H236</f>
        <v>0</v>
      </c>
      <c r="Q236" s="225">
        <v>0</v>
      </c>
      <c r="R236" s="225">
        <f>Q236*H236</f>
        <v>0</v>
      </c>
      <c r="S236" s="225">
        <v>0</v>
      </c>
      <c r="T236" s="226">
        <f>S236*H236</f>
        <v>0</v>
      </c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R236" s="227" t="s">
        <v>134</v>
      </c>
      <c r="AT236" s="227" t="s">
        <v>129</v>
      </c>
      <c r="AU236" s="227" t="s">
        <v>86</v>
      </c>
      <c r="AY236" s="15" t="s">
        <v>127</v>
      </c>
      <c r="BE236" s="228">
        <f>IF(N236="základní",J236,0)</f>
        <v>0</v>
      </c>
      <c r="BF236" s="228">
        <f>IF(N236="snížená",J236,0)</f>
        <v>0</v>
      </c>
      <c r="BG236" s="228">
        <f>IF(N236="zákl. přenesená",J236,0)</f>
        <v>0</v>
      </c>
      <c r="BH236" s="228">
        <f>IF(N236="sníž. přenesená",J236,0)</f>
        <v>0</v>
      </c>
      <c r="BI236" s="228">
        <f>IF(N236="nulová",J236,0)</f>
        <v>0</v>
      </c>
      <c r="BJ236" s="15" t="s">
        <v>84</v>
      </c>
      <c r="BK236" s="228">
        <f>ROUND(I236*H236,2)</f>
        <v>0</v>
      </c>
      <c r="BL236" s="15" t="s">
        <v>134</v>
      </c>
      <c r="BM236" s="227" t="s">
        <v>347</v>
      </c>
    </row>
    <row r="237" s="13" customFormat="1">
      <c r="A237" s="13"/>
      <c r="B237" s="229"/>
      <c r="C237" s="230"/>
      <c r="D237" s="231" t="s">
        <v>172</v>
      </c>
      <c r="E237" s="232" t="s">
        <v>1</v>
      </c>
      <c r="F237" s="233" t="s">
        <v>335</v>
      </c>
      <c r="G237" s="230"/>
      <c r="H237" s="234">
        <v>14</v>
      </c>
      <c r="I237" s="235"/>
      <c r="J237" s="230"/>
      <c r="K237" s="230"/>
      <c r="L237" s="236"/>
      <c r="M237" s="237"/>
      <c r="N237" s="238"/>
      <c r="O237" s="238"/>
      <c r="P237" s="238"/>
      <c r="Q237" s="238"/>
      <c r="R237" s="238"/>
      <c r="S237" s="238"/>
      <c r="T237" s="23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0" t="s">
        <v>172</v>
      </c>
      <c r="AU237" s="240" t="s">
        <v>86</v>
      </c>
      <c r="AV237" s="13" t="s">
        <v>86</v>
      </c>
      <c r="AW237" s="13" t="s">
        <v>32</v>
      </c>
      <c r="AX237" s="13" t="s">
        <v>76</v>
      </c>
      <c r="AY237" s="240" t="s">
        <v>127</v>
      </c>
    </row>
    <row r="238" s="2" customFormat="1" ht="24.15" customHeight="1">
      <c r="A238" s="36"/>
      <c r="B238" s="37"/>
      <c r="C238" s="216" t="s">
        <v>348</v>
      </c>
      <c r="D238" s="216" t="s">
        <v>129</v>
      </c>
      <c r="E238" s="217" t="s">
        <v>349</v>
      </c>
      <c r="F238" s="218" t="s">
        <v>350</v>
      </c>
      <c r="G238" s="219" t="s">
        <v>142</v>
      </c>
      <c r="H238" s="220">
        <v>199</v>
      </c>
      <c r="I238" s="221"/>
      <c r="J238" s="222">
        <f>ROUND(I238*H238,2)</f>
        <v>0</v>
      </c>
      <c r="K238" s="218" t="s">
        <v>133</v>
      </c>
      <c r="L238" s="42"/>
      <c r="M238" s="223" t="s">
        <v>1</v>
      </c>
      <c r="N238" s="224" t="s">
        <v>41</v>
      </c>
      <c r="O238" s="89"/>
      <c r="P238" s="225">
        <f>O238*H238</f>
        <v>0</v>
      </c>
      <c r="Q238" s="225">
        <v>0.1837</v>
      </c>
      <c r="R238" s="225">
        <f>Q238*H238</f>
        <v>36.5563</v>
      </c>
      <c r="S238" s="225">
        <v>0</v>
      </c>
      <c r="T238" s="226">
        <f>S238*H238</f>
        <v>0</v>
      </c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R238" s="227" t="s">
        <v>134</v>
      </c>
      <c r="AT238" s="227" t="s">
        <v>129</v>
      </c>
      <c r="AU238" s="227" t="s">
        <v>86</v>
      </c>
      <c r="AY238" s="15" t="s">
        <v>127</v>
      </c>
      <c r="BE238" s="228">
        <f>IF(N238="základní",J238,0)</f>
        <v>0</v>
      </c>
      <c r="BF238" s="228">
        <f>IF(N238="snížená",J238,0)</f>
        <v>0</v>
      </c>
      <c r="BG238" s="228">
        <f>IF(N238="zákl. přenesená",J238,0)</f>
        <v>0</v>
      </c>
      <c r="BH238" s="228">
        <f>IF(N238="sníž. přenesená",J238,0)</f>
        <v>0</v>
      </c>
      <c r="BI238" s="228">
        <f>IF(N238="nulová",J238,0)</f>
        <v>0</v>
      </c>
      <c r="BJ238" s="15" t="s">
        <v>84</v>
      </c>
      <c r="BK238" s="228">
        <f>ROUND(I238*H238,2)</f>
        <v>0</v>
      </c>
      <c r="BL238" s="15" t="s">
        <v>134</v>
      </c>
      <c r="BM238" s="227" t="s">
        <v>351</v>
      </c>
    </row>
    <row r="239" s="13" customFormat="1">
      <c r="A239" s="13"/>
      <c r="B239" s="229"/>
      <c r="C239" s="230"/>
      <c r="D239" s="231" t="s">
        <v>172</v>
      </c>
      <c r="E239" s="232" t="s">
        <v>1</v>
      </c>
      <c r="F239" s="233" t="s">
        <v>233</v>
      </c>
      <c r="G239" s="230"/>
      <c r="H239" s="234">
        <v>138</v>
      </c>
      <c r="I239" s="235"/>
      <c r="J239" s="230"/>
      <c r="K239" s="230"/>
      <c r="L239" s="236"/>
      <c r="M239" s="237"/>
      <c r="N239" s="238"/>
      <c r="O239" s="238"/>
      <c r="P239" s="238"/>
      <c r="Q239" s="238"/>
      <c r="R239" s="238"/>
      <c r="S239" s="238"/>
      <c r="T239" s="23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0" t="s">
        <v>172</v>
      </c>
      <c r="AU239" s="240" t="s">
        <v>86</v>
      </c>
      <c r="AV239" s="13" t="s">
        <v>86</v>
      </c>
      <c r="AW239" s="13" t="s">
        <v>32</v>
      </c>
      <c r="AX239" s="13" t="s">
        <v>76</v>
      </c>
      <c r="AY239" s="240" t="s">
        <v>127</v>
      </c>
    </row>
    <row r="240" s="13" customFormat="1">
      <c r="A240" s="13"/>
      <c r="B240" s="229"/>
      <c r="C240" s="230"/>
      <c r="D240" s="231" t="s">
        <v>172</v>
      </c>
      <c r="E240" s="232" t="s">
        <v>1</v>
      </c>
      <c r="F240" s="233" t="s">
        <v>352</v>
      </c>
      <c r="G240" s="230"/>
      <c r="H240" s="234">
        <v>51</v>
      </c>
      <c r="I240" s="235"/>
      <c r="J240" s="230"/>
      <c r="K240" s="230"/>
      <c r="L240" s="236"/>
      <c r="M240" s="237"/>
      <c r="N240" s="238"/>
      <c r="O240" s="238"/>
      <c r="P240" s="238"/>
      <c r="Q240" s="238"/>
      <c r="R240" s="238"/>
      <c r="S240" s="238"/>
      <c r="T240" s="23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0" t="s">
        <v>172</v>
      </c>
      <c r="AU240" s="240" t="s">
        <v>86</v>
      </c>
      <c r="AV240" s="13" t="s">
        <v>86</v>
      </c>
      <c r="AW240" s="13" t="s">
        <v>32</v>
      </c>
      <c r="AX240" s="13" t="s">
        <v>76</v>
      </c>
      <c r="AY240" s="240" t="s">
        <v>127</v>
      </c>
    </row>
    <row r="241" s="13" customFormat="1">
      <c r="A241" s="13"/>
      <c r="B241" s="229"/>
      <c r="C241" s="230"/>
      <c r="D241" s="231" t="s">
        <v>172</v>
      </c>
      <c r="E241" s="232" t="s">
        <v>1</v>
      </c>
      <c r="F241" s="233" t="s">
        <v>239</v>
      </c>
      <c r="G241" s="230"/>
      <c r="H241" s="234">
        <v>10</v>
      </c>
      <c r="I241" s="235"/>
      <c r="J241" s="230"/>
      <c r="K241" s="230"/>
      <c r="L241" s="236"/>
      <c r="M241" s="237"/>
      <c r="N241" s="238"/>
      <c r="O241" s="238"/>
      <c r="P241" s="238"/>
      <c r="Q241" s="238"/>
      <c r="R241" s="238"/>
      <c r="S241" s="238"/>
      <c r="T241" s="23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0" t="s">
        <v>172</v>
      </c>
      <c r="AU241" s="240" t="s">
        <v>86</v>
      </c>
      <c r="AV241" s="13" t="s">
        <v>86</v>
      </c>
      <c r="AW241" s="13" t="s">
        <v>32</v>
      </c>
      <c r="AX241" s="13" t="s">
        <v>76</v>
      </c>
      <c r="AY241" s="240" t="s">
        <v>127</v>
      </c>
    </row>
    <row r="242" s="2" customFormat="1" ht="16.5" customHeight="1">
      <c r="A242" s="36"/>
      <c r="B242" s="37"/>
      <c r="C242" s="241" t="s">
        <v>353</v>
      </c>
      <c r="D242" s="241" t="s">
        <v>211</v>
      </c>
      <c r="E242" s="242" t="s">
        <v>354</v>
      </c>
      <c r="F242" s="243" t="s">
        <v>355</v>
      </c>
      <c r="G242" s="244" t="s">
        <v>142</v>
      </c>
      <c r="H242" s="245">
        <v>207.90000000000001</v>
      </c>
      <c r="I242" s="246"/>
      <c r="J242" s="247">
        <f>ROUND(I242*H242,2)</f>
        <v>0</v>
      </c>
      <c r="K242" s="243" t="s">
        <v>133</v>
      </c>
      <c r="L242" s="248"/>
      <c r="M242" s="249" t="s">
        <v>1</v>
      </c>
      <c r="N242" s="250" t="s">
        <v>41</v>
      </c>
      <c r="O242" s="89"/>
      <c r="P242" s="225">
        <f>O242*H242</f>
        <v>0</v>
      </c>
      <c r="Q242" s="225">
        <v>0.222</v>
      </c>
      <c r="R242" s="225">
        <f>Q242*H242</f>
        <v>46.153800000000004</v>
      </c>
      <c r="S242" s="225">
        <v>0</v>
      </c>
      <c r="T242" s="226">
        <f>S242*H242</f>
        <v>0</v>
      </c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R242" s="227" t="s">
        <v>160</v>
      </c>
      <c r="AT242" s="227" t="s">
        <v>211</v>
      </c>
      <c r="AU242" s="227" t="s">
        <v>86</v>
      </c>
      <c r="AY242" s="15" t="s">
        <v>127</v>
      </c>
      <c r="BE242" s="228">
        <f>IF(N242="základní",J242,0)</f>
        <v>0</v>
      </c>
      <c r="BF242" s="228">
        <f>IF(N242="snížená",J242,0)</f>
        <v>0</v>
      </c>
      <c r="BG242" s="228">
        <f>IF(N242="zákl. přenesená",J242,0)</f>
        <v>0</v>
      </c>
      <c r="BH242" s="228">
        <f>IF(N242="sníž. přenesená",J242,0)</f>
        <v>0</v>
      </c>
      <c r="BI242" s="228">
        <f>IF(N242="nulová",J242,0)</f>
        <v>0</v>
      </c>
      <c r="BJ242" s="15" t="s">
        <v>84</v>
      </c>
      <c r="BK242" s="228">
        <f>ROUND(I242*H242,2)</f>
        <v>0</v>
      </c>
      <c r="BL242" s="15" t="s">
        <v>134</v>
      </c>
      <c r="BM242" s="227" t="s">
        <v>356</v>
      </c>
    </row>
    <row r="243" s="13" customFormat="1">
      <c r="A243" s="13"/>
      <c r="B243" s="229"/>
      <c r="C243" s="230"/>
      <c r="D243" s="231" t="s">
        <v>172</v>
      </c>
      <c r="E243" s="230"/>
      <c r="F243" s="233" t="s">
        <v>357</v>
      </c>
      <c r="G243" s="230"/>
      <c r="H243" s="234">
        <v>207.90000000000001</v>
      </c>
      <c r="I243" s="235"/>
      <c r="J243" s="230"/>
      <c r="K243" s="230"/>
      <c r="L243" s="236"/>
      <c r="M243" s="237"/>
      <c r="N243" s="238"/>
      <c r="O243" s="238"/>
      <c r="P243" s="238"/>
      <c r="Q243" s="238"/>
      <c r="R243" s="238"/>
      <c r="S243" s="238"/>
      <c r="T243" s="23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0" t="s">
        <v>172</v>
      </c>
      <c r="AU243" s="240" t="s">
        <v>86</v>
      </c>
      <c r="AV243" s="13" t="s">
        <v>86</v>
      </c>
      <c r="AW243" s="13" t="s">
        <v>4</v>
      </c>
      <c r="AX243" s="13" t="s">
        <v>84</v>
      </c>
      <c r="AY243" s="240" t="s">
        <v>127</v>
      </c>
    </row>
    <row r="244" s="2" customFormat="1" ht="16.5" customHeight="1">
      <c r="A244" s="36"/>
      <c r="B244" s="37"/>
      <c r="C244" s="241" t="s">
        <v>358</v>
      </c>
      <c r="D244" s="241" t="s">
        <v>211</v>
      </c>
      <c r="E244" s="242" t="s">
        <v>359</v>
      </c>
      <c r="F244" s="243" t="s">
        <v>360</v>
      </c>
      <c r="G244" s="244" t="s">
        <v>142</v>
      </c>
      <c r="H244" s="245">
        <v>11</v>
      </c>
      <c r="I244" s="246"/>
      <c r="J244" s="247">
        <f>ROUND(I244*H244,2)</f>
        <v>0</v>
      </c>
      <c r="K244" s="243" t="s">
        <v>1</v>
      </c>
      <c r="L244" s="248"/>
      <c r="M244" s="249" t="s">
        <v>1</v>
      </c>
      <c r="N244" s="250" t="s">
        <v>41</v>
      </c>
      <c r="O244" s="89"/>
      <c r="P244" s="225">
        <f>O244*H244</f>
        <v>0</v>
      </c>
      <c r="Q244" s="225">
        <v>0.222</v>
      </c>
      <c r="R244" s="225">
        <f>Q244*H244</f>
        <v>2.4420000000000002</v>
      </c>
      <c r="S244" s="225">
        <v>0</v>
      </c>
      <c r="T244" s="226">
        <f>S244*H244</f>
        <v>0</v>
      </c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R244" s="227" t="s">
        <v>160</v>
      </c>
      <c r="AT244" s="227" t="s">
        <v>211</v>
      </c>
      <c r="AU244" s="227" t="s">
        <v>86</v>
      </c>
      <c r="AY244" s="15" t="s">
        <v>127</v>
      </c>
      <c r="BE244" s="228">
        <f>IF(N244="základní",J244,0)</f>
        <v>0</v>
      </c>
      <c r="BF244" s="228">
        <f>IF(N244="snížená",J244,0)</f>
        <v>0</v>
      </c>
      <c r="BG244" s="228">
        <f>IF(N244="zákl. přenesená",J244,0)</f>
        <v>0</v>
      </c>
      <c r="BH244" s="228">
        <f>IF(N244="sníž. přenesená",J244,0)</f>
        <v>0</v>
      </c>
      <c r="BI244" s="228">
        <f>IF(N244="nulová",J244,0)</f>
        <v>0</v>
      </c>
      <c r="BJ244" s="15" t="s">
        <v>84</v>
      </c>
      <c r="BK244" s="228">
        <f>ROUND(I244*H244,2)</f>
        <v>0</v>
      </c>
      <c r="BL244" s="15" t="s">
        <v>134</v>
      </c>
      <c r="BM244" s="227" t="s">
        <v>361</v>
      </c>
    </row>
    <row r="245" s="13" customFormat="1">
      <c r="A245" s="13"/>
      <c r="B245" s="229"/>
      <c r="C245" s="230"/>
      <c r="D245" s="231" t="s">
        <v>172</v>
      </c>
      <c r="E245" s="230"/>
      <c r="F245" s="233" t="s">
        <v>362</v>
      </c>
      <c r="G245" s="230"/>
      <c r="H245" s="234">
        <v>11</v>
      </c>
      <c r="I245" s="235"/>
      <c r="J245" s="230"/>
      <c r="K245" s="230"/>
      <c r="L245" s="236"/>
      <c r="M245" s="237"/>
      <c r="N245" s="238"/>
      <c r="O245" s="238"/>
      <c r="P245" s="238"/>
      <c r="Q245" s="238"/>
      <c r="R245" s="238"/>
      <c r="S245" s="238"/>
      <c r="T245" s="239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0" t="s">
        <v>172</v>
      </c>
      <c r="AU245" s="240" t="s">
        <v>86</v>
      </c>
      <c r="AV245" s="13" t="s">
        <v>86</v>
      </c>
      <c r="AW245" s="13" t="s">
        <v>4</v>
      </c>
      <c r="AX245" s="13" t="s">
        <v>84</v>
      </c>
      <c r="AY245" s="240" t="s">
        <v>127</v>
      </c>
    </row>
    <row r="246" s="2" customFormat="1" ht="24.15" customHeight="1">
      <c r="A246" s="36"/>
      <c r="B246" s="37"/>
      <c r="C246" s="216" t="s">
        <v>363</v>
      </c>
      <c r="D246" s="216" t="s">
        <v>129</v>
      </c>
      <c r="E246" s="217" t="s">
        <v>364</v>
      </c>
      <c r="F246" s="218" t="s">
        <v>365</v>
      </c>
      <c r="G246" s="219" t="s">
        <v>142</v>
      </c>
      <c r="H246" s="220">
        <v>27</v>
      </c>
      <c r="I246" s="221"/>
      <c r="J246" s="222">
        <f>ROUND(I246*H246,2)</f>
        <v>0</v>
      </c>
      <c r="K246" s="218" t="s">
        <v>133</v>
      </c>
      <c r="L246" s="42"/>
      <c r="M246" s="223" t="s">
        <v>1</v>
      </c>
      <c r="N246" s="224" t="s">
        <v>41</v>
      </c>
      <c r="O246" s="89"/>
      <c r="P246" s="225">
        <f>O246*H246</f>
        <v>0</v>
      </c>
      <c r="Q246" s="225">
        <v>0.19536000000000001</v>
      </c>
      <c r="R246" s="225">
        <f>Q246*H246</f>
        <v>5.2747200000000003</v>
      </c>
      <c r="S246" s="225">
        <v>0</v>
      </c>
      <c r="T246" s="226">
        <f>S246*H246</f>
        <v>0</v>
      </c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R246" s="227" t="s">
        <v>134</v>
      </c>
      <c r="AT246" s="227" t="s">
        <v>129</v>
      </c>
      <c r="AU246" s="227" t="s">
        <v>86</v>
      </c>
      <c r="AY246" s="15" t="s">
        <v>127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5" t="s">
        <v>84</v>
      </c>
      <c r="BK246" s="228">
        <f>ROUND(I246*H246,2)</f>
        <v>0</v>
      </c>
      <c r="BL246" s="15" t="s">
        <v>134</v>
      </c>
      <c r="BM246" s="227" t="s">
        <v>366</v>
      </c>
    </row>
    <row r="247" s="13" customFormat="1">
      <c r="A247" s="13"/>
      <c r="B247" s="229"/>
      <c r="C247" s="230"/>
      <c r="D247" s="231" t="s">
        <v>172</v>
      </c>
      <c r="E247" s="232" t="s">
        <v>1</v>
      </c>
      <c r="F247" s="233" t="s">
        <v>235</v>
      </c>
      <c r="G247" s="230"/>
      <c r="H247" s="234">
        <v>27</v>
      </c>
      <c r="I247" s="235"/>
      <c r="J247" s="230"/>
      <c r="K247" s="230"/>
      <c r="L247" s="236"/>
      <c r="M247" s="237"/>
      <c r="N247" s="238"/>
      <c r="O247" s="238"/>
      <c r="P247" s="238"/>
      <c r="Q247" s="238"/>
      <c r="R247" s="238"/>
      <c r="S247" s="238"/>
      <c r="T247" s="23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0" t="s">
        <v>172</v>
      </c>
      <c r="AU247" s="240" t="s">
        <v>86</v>
      </c>
      <c r="AV247" s="13" t="s">
        <v>86</v>
      </c>
      <c r="AW247" s="13" t="s">
        <v>32</v>
      </c>
      <c r="AX247" s="13" t="s">
        <v>84</v>
      </c>
      <c r="AY247" s="240" t="s">
        <v>127</v>
      </c>
    </row>
    <row r="248" s="2" customFormat="1" ht="16.5" customHeight="1">
      <c r="A248" s="36"/>
      <c r="B248" s="37"/>
      <c r="C248" s="241" t="s">
        <v>367</v>
      </c>
      <c r="D248" s="241" t="s">
        <v>211</v>
      </c>
      <c r="E248" s="242" t="s">
        <v>354</v>
      </c>
      <c r="F248" s="243" t="s">
        <v>355</v>
      </c>
      <c r="G248" s="244" t="s">
        <v>142</v>
      </c>
      <c r="H248" s="245">
        <v>29.699999999999999</v>
      </c>
      <c r="I248" s="246"/>
      <c r="J248" s="247">
        <f>ROUND(I248*H248,2)</f>
        <v>0</v>
      </c>
      <c r="K248" s="243" t="s">
        <v>133</v>
      </c>
      <c r="L248" s="248"/>
      <c r="M248" s="249" t="s">
        <v>1</v>
      </c>
      <c r="N248" s="250" t="s">
        <v>41</v>
      </c>
      <c r="O248" s="89"/>
      <c r="P248" s="225">
        <f>O248*H248</f>
        <v>0</v>
      </c>
      <c r="Q248" s="225">
        <v>0.222</v>
      </c>
      <c r="R248" s="225">
        <f>Q248*H248</f>
        <v>6.5933999999999999</v>
      </c>
      <c r="S248" s="225">
        <v>0</v>
      </c>
      <c r="T248" s="226">
        <f>S248*H248</f>
        <v>0</v>
      </c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R248" s="227" t="s">
        <v>160</v>
      </c>
      <c r="AT248" s="227" t="s">
        <v>211</v>
      </c>
      <c r="AU248" s="227" t="s">
        <v>86</v>
      </c>
      <c r="AY248" s="15" t="s">
        <v>127</v>
      </c>
      <c r="BE248" s="228">
        <f>IF(N248="základní",J248,0)</f>
        <v>0</v>
      </c>
      <c r="BF248" s="228">
        <f>IF(N248="snížená",J248,0)</f>
        <v>0</v>
      </c>
      <c r="BG248" s="228">
        <f>IF(N248="zákl. přenesená",J248,0)</f>
        <v>0</v>
      </c>
      <c r="BH248" s="228">
        <f>IF(N248="sníž. přenesená",J248,0)</f>
        <v>0</v>
      </c>
      <c r="BI248" s="228">
        <f>IF(N248="nulová",J248,0)</f>
        <v>0</v>
      </c>
      <c r="BJ248" s="15" t="s">
        <v>84</v>
      </c>
      <c r="BK248" s="228">
        <f>ROUND(I248*H248,2)</f>
        <v>0</v>
      </c>
      <c r="BL248" s="15" t="s">
        <v>134</v>
      </c>
      <c r="BM248" s="227" t="s">
        <v>368</v>
      </c>
    </row>
    <row r="249" s="13" customFormat="1">
      <c r="A249" s="13"/>
      <c r="B249" s="229"/>
      <c r="C249" s="230"/>
      <c r="D249" s="231" t="s">
        <v>172</v>
      </c>
      <c r="E249" s="230"/>
      <c r="F249" s="233" t="s">
        <v>369</v>
      </c>
      <c r="G249" s="230"/>
      <c r="H249" s="234">
        <v>29.699999999999999</v>
      </c>
      <c r="I249" s="235"/>
      <c r="J249" s="230"/>
      <c r="K249" s="230"/>
      <c r="L249" s="236"/>
      <c r="M249" s="237"/>
      <c r="N249" s="238"/>
      <c r="O249" s="238"/>
      <c r="P249" s="238"/>
      <c r="Q249" s="238"/>
      <c r="R249" s="238"/>
      <c r="S249" s="238"/>
      <c r="T249" s="239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0" t="s">
        <v>172</v>
      </c>
      <c r="AU249" s="240" t="s">
        <v>86</v>
      </c>
      <c r="AV249" s="13" t="s">
        <v>86</v>
      </c>
      <c r="AW249" s="13" t="s">
        <v>4</v>
      </c>
      <c r="AX249" s="13" t="s">
        <v>84</v>
      </c>
      <c r="AY249" s="240" t="s">
        <v>127</v>
      </c>
    </row>
    <row r="250" s="2" customFormat="1" ht="24.15" customHeight="1">
      <c r="A250" s="36"/>
      <c r="B250" s="37"/>
      <c r="C250" s="216" t="s">
        <v>370</v>
      </c>
      <c r="D250" s="216" t="s">
        <v>129</v>
      </c>
      <c r="E250" s="217" t="s">
        <v>371</v>
      </c>
      <c r="F250" s="218" t="s">
        <v>372</v>
      </c>
      <c r="G250" s="219" t="s">
        <v>142</v>
      </c>
      <c r="H250" s="220">
        <v>1.5</v>
      </c>
      <c r="I250" s="221"/>
      <c r="J250" s="222">
        <f>ROUND(I250*H250,2)</f>
        <v>0</v>
      </c>
      <c r="K250" s="218" t="s">
        <v>133</v>
      </c>
      <c r="L250" s="42"/>
      <c r="M250" s="223" t="s">
        <v>1</v>
      </c>
      <c r="N250" s="224" t="s">
        <v>41</v>
      </c>
      <c r="O250" s="89"/>
      <c r="P250" s="225">
        <f>O250*H250</f>
        <v>0</v>
      </c>
      <c r="Q250" s="225">
        <v>0.16700000000000001</v>
      </c>
      <c r="R250" s="225">
        <f>Q250*H250</f>
        <v>0.2505</v>
      </c>
      <c r="S250" s="225">
        <v>0</v>
      </c>
      <c r="T250" s="226">
        <f>S250*H250</f>
        <v>0</v>
      </c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R250" s="227" t="s">
        <v>134</v>
      </c>
      <c r="AT250" s="227" t="s">
        <v>129</v>
      </c>
      <c r="AU250" s="227" t="s">
        <v>86</v>
      </c>
      <c r="AY250" s="15" t="s">
        <v>127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15" t="s">
        <v>84</v>
      </c>
      <c r="BK250" s="228">
        <f>ROUND(I250*H250,2)</f>
        <v>0</v>
      </c>
      <c r="BL250" s="15" t="s">
        <v>134</v>
      </c>
      <c r="BM250" s="227" t="s">
        <v>373</v>
      </c>
    </row>
    <row r="251" s="13" customFormat="1">
      <c r="A251" s="13"/>
      <c r="B251" s="229"/>
      <c r="C251" s="230"/>
      <c r="D251" s="231" t="s">
        <v>172</v>
      </c>
      <c r="E251" s="232" t="s">
        <v>1</v>
      </c>
      <c r="F251" s="233" t="s">
        <v>237</v>
      </c>
      <c r="G251" s="230"/>
      <c r="H251" s="234">
        <v>1.5</v>
      </c>
      <c r="I251" s="235"/>
      <c r="J251" s="230"/>
      <c r="K251" s="230"/>
      <c r="L251" s="236"/>
      <c r="M251" s="237"/>
      <c r="N251" s="238"/>
      <c r="O251" s="238"/>
      <c r="P251" s="238"/>
      <c r="Q251" s="238"/>
      <c r="R251" s="238"/>
      <c r="S251" s="238"/>
      <c r="T251" s="239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0" t="s">
        <v>172</v>
      </c>
      <c r="AU251" s="240" t="s">
        <v>86</v>
      </c>
      <c r="AV251" s="13" t="s">
        <v>86</v>
      </c>
      <c r="AW251" s="13" t="s">
        <v>32</v>
      </c>
      <c r="AX251" s="13" t="s">
        <v>84</v>
      </c>
      <c r="AY251" s="240" t="s">
        <v>127</v>
      </c>
    </row>
    <row r="252" s="2" customFormat="1" ht="16.5" customHeight="1">
      <c r="A252" s="36"/>
      <c r="B252" s="37"/>
      <c r="C252" s="241" t="s">
        <v>374</v>
      </c>
      <c r="D252" s="241" t="s">
        <v>211</v>
      </c>
      <c r="E252" s="242" t="s">
        <v>375</v>
      </c>
      <c r="F252" s="243" t="s">
        <v>376</v>
      </c>
      <c r="G252" s="244" t="s">
        <v>142</v>
      </c>
      <c r="H252" s="245">
        <v>1.6499999999999999</v>
      </c>
      <c r="I252" s="246"/>
      <c r="J252" s="247">
        <f>ROUND(I252*H252,2)</f>
        <v>0</v>
      </c>
      <c r="K252" s="243" t="s">
        <v>133</v>
      </c>
      <c r="L252" s="248"/>
      <c r="M252" s="249" t="s">
        <v>1</v>
      </c>
      <c r="N252" s="250" t="s">
        <v>41</v>
      </c>
      <c r="O252" s="89"/>
      <c r="P252" s="225">
        <f>O252*H252</f>
        <v>0</v>
      </c>
      <c r="Q252" s="225">
        <v>0.11799999999999999</v>
      </c>
      <c r="R252" s="225">
        <f>Q252*H252</f>
        <v>0.19469999999999998</v>
      </c>
      <c r="S252" s="225">
        <v>0</v>
      </c>
      <c r="T252" s="226">
        <f>S252*H252</f>
        <v>0</v>
      </c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R252" s="227" t="s">
        <v>160</v>
      </c>
      <c r="AT252" s="227" t="s">
        <v>211</v>
      </c>
      <c r="AU252" s="227" t="s">
        <v>86</v>
      </c>
      <c r="AY252" s="15" t="s">
        <v>127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15" t="s">
        <v>84</v>
      </c>
      <c r="BK252" s="228">
        <f>ROUND(I252*H252,2)</f>
        <v>0</v>
      </c>
      <c r="BL252" s="15" t="s">
        <v>134</v>
      </c>
      <c r="BM252" s="227" t="s">
        <v>377</v>
      </c>
    </row>
    <row r="253" s="13" customFormat="1">
      <c r="A253" s="13"/>
      <c r="B253" s="229"/>
      <c r="C253" s="230"/>
      <c r="D253" s="231" t="s">
        <v>172</v>
      </c>
      <c r="E253" s="230"/>
      <c r="F253" s="233" t="s">
        <v>378</v>
      </c>
      <c r="G253" s="230"/>
      <c r="H253" s="234">
        <v>1.6499999999999999</v>
      </c>
      <c r="I253" s="235"/>
      <c r="J253" s="230"/>
      <c r="K253" s="230"/>
      <c r="L253" s="236"/>
      <c r="M253" s="237"/>
      <c r="N253" s="238"/>
      <c r="O253" s="238"/>
      <c r="P253" s="238"/>
      <c r="Q253" s="238"/>
      <c r="R253" s="238"/>
      <c r="S253" s="238"/>
      <c r="T253" s="23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0" t="s">
        <v>172</v>
      </c>
      <c r="AU253" s="240" t="s">
        <v>86</v>
      </c>
      <c r="AV253" s="13" t="s">
        <v>86</v>
      </c>
      <c r="AW253" s="13" t="s">
        <v>4</v>
      </c>
      <c r="AX253" s="13" t="s">
        <v>84</v>
      </c>
      <c r="AY253" s="240" t="s">
        <v>127</v>
      </c>
    </row>
    <row r="254" s="12" customFormat="1" ht="22.8" customHeight="1">
      <c r="A254" s="12"/>
      <c r="B254" s="200"/>
      <c r="C254" s="201"/>
      <c r="D254" s="202" t="s">
        <v>75</v>
      </c>
      <c r="E254" s="214" t="s">
        <v>151</v>
      </c>
      <c r="F254" s="214" t="s">
        <v>379</v>
      </c>
      <c r="G254" s="201"/>
      <c r="H254" s="201"/>
      <c r="I254" s="204"/>
      <c r="J254" s="215">
        <f>BK254</f>
        <v>0</v>
      </c>
      <c r="K254" s="201"/>
      <c r="L254" s="206"/>
      <c r="M254" s="207"/>
      <c r="N254" s="208"/>
      <c r="O254" s="208"/>
      <c r="P254" s="209">
        <f>SUM(P255:P256)</f>
        <v>0</v>
      </c>
      <c r="Q254" s="208"/>
      <c r="R254" s="209">
        <f>SUM(R255:R256)</f>
        <v>3.9743298</v>
      </c>
      <c r="S254" s="208"/>
      <c r="T254" s="210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1" t="s">
        <v>84</v>
      </c>
      <c r="AT254" s="212" t="s">
        <v>75</v>
      </c>
      <c r="AU254" s="212" t="s">
        <v>84</v>
      </c>
      <c r="AY254" s="211" t="s">
        <v>127</v>
      </c>
      <c r="BK254" s="213">
        <f>SUM(BK255:BK256)</f>
        <v>0</v>
      </c>
    </row>
    <row r="255" s="2" customFormat="1" ht="33" customHeight="1">
      <c r="A255" s="36"/>
      <c r="B255" s="37"/>
      <c r="C255" s="216" t="s">
        <v>380</v>
      </c>
      <c r="D255" s="216" t="s">
        <v>129</v>
      </c>
      <c r="E255" s="217" t="s">
        <v>381</v>
      </c>
      <c r="F255" s="218" t="s">
        <v>382</v>
      </c>
      <c r="G255" s="219" t="s">
        <v>170</v>
      </c>
      <c r="H255" s="220">
        <v>1.6200000000000001</v>
      </c>
      <c r="I255" s="221"/>
      <c r="J255" s="222">
        <f>ROUND(I255*H255,2)</f>
        <v>0</v>
      </c>
      <c r="K255" s="218" t="s">
        <v>133</v>
      </c>
      <c r="L255" s="42"/>
      <c r="M255" s="223" t="s">
        <v>1</v>
      </c>
      <c r="N255" s="224" t="s">
        <v>41</v>
      </c>
      <c r="O255" s="89"/>
      <c r="P255" s="225">
        <f>O255*H255</f>
        <v>0</v>
      </c>
      <c r="Q255" s="225">
        <v>2.45329</v>
      </c>
      <c r="R255" s="225">
        <f>Q255*H255</f>
        <v>3.9743298</v>
      </c>
      <c r="S255" s="225">
        <v>0</v>
      </c>
      <c r="T255" s="226">
        <f>S255*H255</f>
        <v>0</v>
      </c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R255" s="227" t="s">
        <v>134</v>
      </c>
      <c r="AT255" s="227" t="s">
        <v>129</v>
      </c>
      <c r="AU255" s="227" t="s">
        <v>86</v>
      </c>
      <c r="AY255" s="15" t="s">
        <v>127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15" t="s">
        <v>84</v>
      </c>
      <c r="BK255" s="228">
        <f>ROUND(I255*H255,2)</f>
        <v>0</v>
      </c>
      <c r="BL255" s="15" t="s">
        <v>134</v>
      </c>
      <c r="BM255" s="227" t="s">
        <v>383</v>
      </c>
    </row>
    <row r="256" s="13" customFormat="1">
      <c r="A256" s="13"/>
      <c r="B256" s="229"/>
      <c r="C256" s="230"/>
      <c r="D256" s="231" t="s">
        <v>172</v>
      </c>
      <c r="E256" s="232" t="s">
        <v>1</v>
      </c>
      <c r="F256" s="233" t="s">
        <v>384</v>
      </c>
      <c r="G256" s="230"/>
      <c r="H256" s="234">
        <v>1.6200000000000001</v>
      </c>
      <c r="I256" s="235"/>
      <c r="J256" s="230"/>
      <c r="K256" s="230"/>
      <c r="L256" s="236"/>
      <c r="M256" s="237"/>
      <c r="N256" s="238"/>
      <c r="O256" s="238"/>
      <c r="P256" s="238"/>
      <c r="Q256" s="238"/>
      <c r="R256" s="238"/>
      <c r="S256" s="238"/>
      <c r="T256" s="23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0" t="s">
        <v>172</v>
      </c>
      <c r="AU256" s="240" t="s">
        <v>86</v>
      </c>
      <c r="AV256" s="13" t="s">
        <v>86</v>
      </c>
      <c r="AW256" s="13" t="s">
        <v>32</v>
      </c>
      <c r="AX256" s="13" t="s">
        <v>84</v>
      </c>
      <c r="AY256" s="240" t="s">
        <v>127</v>
      </c>
    </row>
    <row r="257" s="12" customFormat="1" ht="22.8" customHeight="1">
      <c r="A257" s="12"/>
      <c r="B257" s="200"/>
      <c r="C257" s="201"/>
      <c r="D257" s="202" t="s">
        <v>75</v>
      </c>
      <c r="E257" s="214" t="s">
        <v>160</v>
      </c>
      <c r="F257" s="214" t="s">
        <v>385</v>
      </c>
      <c r="G257" s="201"/>
      <c r="H257" s="201"/>
      <c r="I257" s="204"/>
      <c r="J257" s="215">
        <f>BK257</f>
        <v>0</v>
      </c>
      <c r="K257" s="201"/>
      <c r="L257" s="206"/>
      <c r="M257" s="207"/>
      <c r="N257" s="208"/>
      <c r="O257" s="208"/>
      <c r="P257" s="209">
        <f>SUM(P258:P267)</f>
        <v>0</v>
      </c>
      <c r="Q257" s="208"/>
      <c r="R257" s="209">
        <f>SUM(R258:R267)</f>
        <v>1.51444</v>
      </c>
      <c r="S257" s="208"/>
      <c r="T257" s="210">
        <f>SUM(T258:T267)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11" t="s">
        <v>84</v>
      </c>
      <c r="AT257" s="212" t="s">
        <v>75</v>
      </c>
      <c r="AU257" s="212" t="s">
        <v>84</v>
      </c>
      <c r="AY257" s="211" t="s">
        <v>127</v>
      </c>
      <c r="BK257" s="213">
        <f>SUM(BK258:BK267)</f>
        <v>0</v>
      </c>
    </row>
    <row r="258" s="2" customFormat="1" ht="16.5" customHeight="1">
      <c r="A258" s="36"/>
      <c r="B258" s="37"/>
      <c r="C258" s="216" t="s">
        <v>386</v>
      </c>
      <c r="D258" s="216" t="s">
        <v>129</v>
      </c>
      <c r="E258" s="217" t="s">
        <v>387</v>
      </c>
      <c r="F258" s="218" t="s">
        <v>388</v>
      </c>
      <c r="G258" s="219" t="s">
        <v>132</v>
      </c>
      <c r="H258" s="220">
        <v>1</v>
      </c>
      <c r="I258" s="221"/>
      <c r="J258" s="222">
        <f>ROUND(I258*H258,2)</f>
        <v>0</v>
      </c>
      <c r="K258" s="218" t="s">
        <v>1</v>
      </c>
      <c r="L258" s="42"/>
      <c r="M258" s="223" t="s">
        <v>1</v>
      </c>
      <c r="N258" s="224" t="s">
        <v>41</v>
      </c>
      <c r="O258" s="89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R258" s="227" t="s">
        <v>134</v>
      </c>
      <c r="AT258" s="227" t="s">
        <v>129</v>
      </c>
      <c r="AU258" s="227" t="s">
        <v>86</v>
      </c>
      <c r="AY258" s="15" t="s">
        <v>127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5" t="s">
        <v>84</v>
      </c>
      <c r="BK258" s="228">
        <f>ROUND(I258*H258,2)</f>
        <v>0</v>
      </c>
      <c r="BL258" s="15" t="s">
        <v>134</v>
      </c>
      <c r="BM258" s="227" t="s">
        <v>389</v>
      </c>
    </row>
    <row r="259" s="2" customFormat="1" ht="24.15" customHeight="1">
      <c r="A259" s="36"/>
      <c r="B259" s="37"/>
      <c r="C259" s="216" t="s">
        <v>390</v>
      </c>
      <c r="D259" s="216" t="s">
        <v>129</v>
      </c>
      <c r="E259" s="217" t="s">
        <v>391</v>
      </c>
      <c r="F259" s="218" t="s">
        <v>392</v>
      </c>
      <c r="G259" s="219" t="s">
        <v>132</v>
      </c>
      <c r="H259" s="220">
        <v>2</v>
      </c>
      <c r="I259" s="221"/>
      <c r="J259" s="222">
        <f>ROUND(I259*H259,2)</f>
        <v>0</v>
      </c>
      <c r="K259" s="218" t="s">
        <v>133</v>
      </c>
      <c r="L259" s="42"/>
      <c r="M259" s="223" t="s">
        <v>1</v>
      </c>
      <c r="N259" s="224" t="s">
        <v>41</v>
      </c>
      <c r="O259" s="89"/>
      <c r="P259" s="225">
        <f>O259*H259</f>
        <v>0</v>
      </c>
      <c r="Q259" s="225">
        <v>0.14494000000000001</v>
      </c>
      <c r="R259" s="225">
        <f>Q259*H259</f>
        <v>0.28988000000000003</v>
      </c>
      <c r="S259" s="225">
        <v>0</v>
      </c>
      <c r="T259" s="226">
        <f>S259*H259</f>
        <v>0</v>
      </c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R259" s="227" t="s">
        <v>134</v>
      </c>
      <c r="AT259" s="227" t="s">
        <v>129</v>
      </c>
      <c r="AU259" s="227" t="s">
        <v>86</v>
      </c>
      <c r="AY259" s="15" t="s">
        <v>127</v>
      </c>
      <c r="BE259" s="228">
        <f>IF(N259="základní",J259,0)</f>
        <v>0</v>
      </c>
      <c r="BF259" s="228">
        <f>IF(N259="snížená",J259,0)</f>
        <v>0</v>
      </c>
      <c r="BG259" s="228">
        <f>IF(N259="zákl. přenesená",J259,0)</f>
        <v>0</v>
      </c>
      <c r="BH259" s="228">
        <f>IF(N259="sníž. přenesená",J259,0)</f>
        <v>0</v>
      </c>
      <c r="BI259" s="228">
        <f>IF(N259="nulová",J259,0)</f>
        <v>0</v>
      </c>
      <c r="BJ259" s="15" t="s">
        <v>84</v>
      </c>
      <c r="BK259" s="228">
        <f>ROUND(I259*H259,2)</f>
        <v>0</v>
      </c>
      <c r="BL259" s="15" t="s">
        <v>134</v>
      </c>
      <c r="BM259" s="227" t="s">
        <v>393</v>
      </c>
    </row>
    <row r="260" s="2" customFormat="1" ht="24.15" customHeight="1">
      <c r="A260" s="36"/>
      <c r="B260" s="37"/>
      <c r="C260" s="241" t="s">
        <v>394</v>
      </c>
      <c r="D260" s="241" t="s">
        <v>211</v>
      </c>
      <c r="E260" s="242" t="s">
        <v>395</v>
      </c>
      <c r="F260" s="243" t="s">
        <v>396</v>
      </c>
      <c r="G260" s="244" t="s">
        <v>132</v>
      </c>
      <c r="H260" s="245">
        <v>2</v>
      </c>
      <c r="I260" s="246"/>
      <c r="J260" s="247">
        <f>ROUND(I260*H260,2)</f>
        <v>0</v>
      </c>
      <c r="K260" s="243" t="s">
        <v>133</v>
      </c>
      <c r="L260" s="248"/>
      <c r="M260" s="249" t="s">
        <v>1</v>
      </c>
      <c r="N260" s="250" t="s">
        <v>41</v>
      </c>
      <c r="O260" s="89"/>
      <c r="P260" s="225">
        <f>O260*H260</f>
        <v>0</v>
      </c>
      <c r="Q260" s="225">
        <v>0.071999999999999995</v>
      </c>
      <c r="R260" s="225">
        <f>Q260*H260</f>
        <v>0.14399999999999999</v>
      </c>
      <c r="S260" s="225">
        <v>0</v>
      </c>
      <c r="T260" s="226">
        <f>S260*H260</f>
        <v>0</v>
      </c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R260" s="227" t="s">
        <v>160</v>
      </c>
      <c r="AT260" s="227" t="s">
        <v>211</v>
      </c>
      <c r="AU260" s="227" t="s">
        <v>86</v>
      </c>
      <c r="AY260" s="15" t="s">
        <v>127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5" t="s">
        <v>84</v>
      </c>
      <c r="BK260" s="228">
        <f>ROUND(I260*H260,2)</f>
        <v>0</v>
      </c>
      <c r="BL260" s="15" t="s">
        <v>134</v>
      </c>
      <c r="BM260" s="227" t="s">
        <v>397</v>
      </c>
    </row>
    <row r="261" s="2" customFormat="1" ht="21.75" customHeight="1">
      <c r="A261" s="36"/>
      <c r="B261" s="37"/>
      <c r="C261" s="241" t="s">
        <v>398</v>
      </c>
      <c r="D261" s="241" t="s">
        <v>211</v>
      </c>
      <c r="E261" s="242" t="s">
        <v>399</v>
      </c>
      <c r="F261" s="243" t="s">
        <v>400</v>
      </c>
      <c r="G261" s="244" t="s">
        <v>132</v>
      </c>
      <c r="H261" s="245">
        <v>2</v>
      </c>
      <c r="I261" s="246"/>
      <c r="J261" s="247">
        <f>ROUND(I261*H261,2)</f>
        <v>0</v>
      </c>
      <c r="K261" s="243" t="s">
        <v>133</v>
      </c>
      <c r="L261" s="248"/>
      <c r="M261" s="249" t="s">
        <v>1</v>
      </c>
      <c r="N261" s="250" t="s">
        <v>41</v>
      </c>
      <c r="O261" s="89"/>
      <c r="P261" s="225">
        <f>O261*H261</f>
        <v>0</v>
      </c>
      <c r="Q261" s="225">
        <v>0.111</v>
      </c>
      <c r="R261" s="225">
        <f>Q261*H261</f>
        <v>0.222</v>
      </c>
      <c r="S261" s="225">
        <v>0</v>
      </c>
      <c r="T261" s="226">
        <f>S261*H261</f>
        <v>0</v>
      </c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R261" s="227" t="s">
        <v>160</v>
      </c>
      <c r="AT261" s="227" t="s">
        <v>211</v>
      </c>
      <c r="AU261" s="227" t="s">
        <v>86</v>
      </c>
      <c r="AY261" s="15" t="s">
        <v>127</v>
      </c>
      <c r="BE261" s="228">
        <f>IF(N261="základní",J261,0)</f>
        <v>0</v>
      </c>
      <c r="BF261" s="228">
        <f>IF(N261="snížená",J261,0)</f>
        <v>0</v>
      </c>
      <c r="BG261" s="228">
        <f>IF(N261="zákl. přenesená",J261,0)</f>
        <v>0</v>
      </c>
      <c r="BH261" s="228">
        <f>IF(N261="sníž. přenesená",J261,0)</f>
        <v>0</v>
      </c>
      <c r="BI261" s="228">
        <f>IF(N261="nulová",J261,0)</f>
        <v>0</v>
      </c>
      <c r="BJ261" s="15" t="s">
        <v>84</v>
      </c>
      <c r="BK261" s="228">
        <f>ROUND(I261*H261,2)</f>
        <v>0</v>
      </c>
      <c r="BL261" s="15" t="s">
        <v>134</v>
      </c>
      <c r="BM261" s="227" t="s">
        <v>401</v>
      </c>
    </row>
    <row r="262" s="2" customFormat="1" ht="24.15" customHeight="1">
      <c r="A262" s="36"/>
      <c r="B262" s="37"/>
      <c r="C262" s="241" t="s">
        <v>402</v>
      </c>
      <c r="D262" s="241" t="s">
        <v>211</v>
      </c>
      <c r="E262" s="242" t="s">
        <v>403</v>
      </c>
      <c r="F262" s="243" t="s">
        <v>404</v>
      </c>
      <c r="G262" s="244" t="s">
        <v>132</v>
      </c>
      <c r="H262" s="245">
        <v>2</v>
      </c>
      <c r="I262" s="246"/>
      <c r="J262" s="247">
        <f>ROUND(I262*H262,2)</f>
        <v>0</v>
      </c>
      <c r="K262" s="243" t="s">
        <v>133</v>
      </c>
      <c r="L262" s="248"/>
      <c r="M262" s="249" t="s">
        <v>1</v>
      </c>
      <c r="N262" s="250" t="s">
        <v>41</v>
      </c>
      <c r="O262" s="89"/>
      <c r="P262" s="225">
        <f>O262*H262</f>
        <v>0</v>
      </c>
      <c r="Q262" s="225">
        <v>0.060999999999999999</v>
      </c>
      <c r="R262" s="225">
        <f>Q262*H262</f>
        <v>0.122</v>
      </c>
      <c r="S262" s="225">
        <v>0</v>
      </c>
      <c r="T262" s="226">
        <f>S262*H262</f>
        <v>0</v>
      </c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R262" s="227" t="s">
        <v>160</v>
      </c>
      <c r="AT262" s="227" t="s">
        <v>211</v>
      </c>
      <c r="AU262" s="227" t="s">
        <v>86</v>
      </c>
      <c r="AY262" s="15" t="s">
        <v>127</v>
      </c>
      <c r="BE262" s="228">
        <f>IF(N262="základní",J262,0)</f>
        <v>0</v>
      </c>
      <c r="BF262" s="228">
        <f>IF(N262="snížená",J262,0)</f>
        <v>0</v>
      </c>
      <c r="BG262" s="228">
        <f>IF(N262="zákl. přenesená",J262,0)</f>
        <v>0</v>
      </c>
      <c r="BH262" s="228">
        <f>IF(N262="sníž. přenesená",J262,0)</f>
        <v>0</v>
      </c>
      <c r="BI262" s="228">
        <f>IF(N262="nulová",J262,0)</f>
        <v>0</v>
      </c>
      <c r="BJ262" s="15" t="s">
        <v>84</v>
      </c>
      <c r="BK262" s="228">
        <f>ROUND(I262*H262,2)</f>
        <v>0</v>
      </c>
      <c r="BL262" s="15" t="s">
        <v>134</v>
      </c>
      <c r="BM262" s="227" t="s">
        <v>405</v>
      </c>
    </row>
    <row r="263" s="2" customFormat="1" ht="24.15" customHeight="1">
      <c r="A263" s="36"/>
      <c r="B263" s="37"/>
      <c r="C263" s="241" t="s">
        <v>406</v>
      </c>
      <c r="D263" s="241" t="s">
        <v>211</v>
      </c>
      <c r="E263" s="242" t="s">
        <v>407</v>
      </c>
      <c r="F263" s="243" t="s">
        <v>408</v>
      </c>
      <c r="G263" s="244" t="s">
        <v>132</v>
      </c>
      <c r="H263" s="245">
        <v>2</v>
      </c>
      <c r="I263" s="246"/>
      <c r="J263" s="247">
        <f>ROUND(I263*H263,2)</f>
        <v>0</v>
      </c>
      <c r="K263" s="243" t="s">
        <v>133</v>
      </c>
      <c r="L263" s="248"/>
      <c r="M263" s="249" t="s">
        <v>1</v>
      </c>
      <c r="N263" s="250" t="s">
        <v>41</v>
      </c>
      <c r="O263" s="89"/>
      <c r="P263" s="225">
        <f>O263*H263</f>
        <v>0</v>
      </c>
      <c r="Q263" s="225">
        <v>0.027</v>
      </c>
      <c r="R263" s="225">
        <f>Q263*H263</f>
        <v>0.053999999999999999</v>
      </c>
      <c r="S263" s="225">
        <v>0</v>
      </c>
      <c r="T263" s="226">
        <f>S263*H263</f>
        <v>0</v>
      </c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R263" s="227" t="s">
        <v>160</v>
      </c>
      <c r="AT263" s="227" t="s">
        <v>211</v>
      </c>
      <c r="AU263" s="227" t="s">
        <v>86</v>
      </c>
      <c r="AY263" s="15" t="s">
        <v>127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15" t="s">
        <v>84</v>
      </c>
      <c r="BK263" s="228">
        <f>ROUND(I263*H263,2)</f>
        <v>0</v>
      </c>
      <c r="BL263" s="15" t="s">
        <v>134</v>
      </c>
      <c r="BM263" s="227" t="s">
        <v>409</v>
      </c>
    </row>
    <row r="264" s="2" customFormat="1" ht="24.15" customHeight="1">
      <c r="A264" s="36"/>
      <c r="B264" s="37"/>
      <c r="C264" s="241" t="s">
        <v>410</v>
      </c>
      <c r="D264" s="241" t="s">
        <v>211</v>
      </c>
      <c r="E264" s="242" t="s">
        <v>411</v>
      </c>
      <c r="F264" s="243" t="s">
        <v>412</v>
      </c>
      <c r="G264" s="244" t="s">
        <v>132</v>
      </c>
      <c r="H264" s="245">
        <v>2</v>
      </c>
      <c r="I264" s="246"/>
      <c r="J264" s="247">
        <f>ROUND(I264*H264,2)</f>
        <v>0</v>
      </c>
      <c r="K264" s="243" t="s">
        <v>133</v>
      </c>
      <c r="L264" s="248"/>
      <c r="M264" s="249" t="s">
        <v>1</v>
      </c>
      <c r="N264" s="250" t="s">
        <v>41</v>
      </c>
      <c r="O264" s="89"/>
      <c r="P264" s="225">
        <f>O264*H264</f>
        <v>0</v>
      </c>
      <c r="Q264" s="225">
        <v>0.080000000000000002</v>
      </c>
      <c r="R264" s="225">
        <f>Q264*H264</f>
        <v>0.16</v>
      </c>
      <c r="S264" s="225">
        <v>0</v>
      </c>
      <c r="T264" s="226">
        <f>S264*H264</f>
        <v>0</v>
      </c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R264" s="227" t="s">
        <v>160</v>
      </c>
      <c r="AT264" s="227" t="s">
        <v>211</v>
      </c>
      <c r="AU264" s="227" t="s">
        <v>86</v>
      </c>
      <c r="AY264" s="15" t="s">
        <v>127</v>
      </c>
      <c r="BE264" s="228">
        <f>IF(N264="základní",J264,0)</f>
        <v>0</v>
      </c>
      <c r="BF264" s="228">
        <f>IF(N264="snížená",J264,0)</f>
        <v>0</v>
      </c>
      <c r="BG264" s="228">
        <f>IF(N264="zákl. přenesená",J264,0)</f>
        <v>0</v>
      </c>
      <c r="BH264" s="228">
        <f>IF(N264="sníž. přenesená",J264,0)</f>
        <v>0</v>
      </c>
      <c r="BI264" s="228">
        <f>IF(N264="nulová",J264,0)</f>
        <v>0</v>
      </c>
      <c r="BJ264" s="15" t="s">
        <v>84</v>
      </c>
      <c r="BK264" s="228">
        <f>ROUND(I264*H264,2)</f>
        <v>0</v>
      </c>
      <c r="BL264" s="15" t="s">
        <v>134</v>
      </c>
      <c r="BM264" s="227" t="s">
        <v>413</v>
      </c>
    </row>
    <row r="265" s="2" customFormat="1" ht="24.15" customHeight="1">
      <c r="A265" s="36"/>
      <c r="B265" s="37"/>
      <c r="C265" s="216" t="s">
        <v>414</v>
      </c>
      <c r="D265" s="216" t="s">
        <v>129</v>
      </c>
      <c r="E265" s="217" t="s">
        <v>415</v>
      </c>
      <c r="F265" s="218" t="s">
        <v>416</v>
      </c>
      <c r="G265" s="219" t="s">
        <v>132</v>
      </c>
      <c r="H265" s="220">
        <v>2</v>
      </c>
      <c r="I265" s="221"/>
      <c r="J265" s="222">
        <f>ROUND(I265*H265,2)</f>
        <v>0</v>
      </c>
      <c r="K265" s="218" t="s">
        <v>133</v>
      </c>
      <c r="L265" s="42"/>
      <c r="M265" s="223" t="s">
        <v>1</v>
      </c>
      <c r="N265" s="224" t="s">
        <v>41</v>
      </c>
      <c r="O265" s="89"/>
      <c r="P265" s="225">
        <f>O265*H265</f>
        <v>0</v>
      </c>
      <c r="Q265" s="225">
        <v>0.21734000000000001</v>
      </c>
      <c r="R265" s="225">
        <f>Q265*H265</f>
        <v>0.43468000000000001</v>
      </c>
      <c r="S265" s="225">
        <v>0</v>
      </c>
      <c r="T265" s="226">
        <f>S265*H265</f>
        <v>0</v>
      </c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R265" s="227" t="s">
        <v>134</v>
      </c>
      <c r="AT265" s="227" t="s">
        <v>129</v>
      </c>
      <c r="AU265" s="227" t="s">
        <v>86</v>
      </c>
      <c r="AY265" s="15" t="s">
        <v>127</v>
      </c>
      <c r="BE265" s="228">
        <f>IF(N265="základní",J265,0)</f>
        <v>0</v>
      </c>
      <c r="BF265" s="228">
        <f>IF(N265="snížená",J265,0)</f>
        <v>0</v>
      </c>
      <c r="BG265" s="228">
        <f>IF(N265="zákl. přenesená",J265,0)</f>
        <v>0</v>
      </c>
      <c r="BH265" s="228">
        <f>IF(N265="sníž. přenesená",J265,0)</f>
        <v>0</v>
      </c>
      <c r="BI265" s="228">
        <f>IF(N265="nulová",J265,0)</f>
        <v>0</v>
      </c>
      <c r="BJ265" s="15" t="s">
        <v>84</v>
      </c>
      <c r="BK265" s="228">
        <f>ROUND(I265*H265,2)</f>
        <v>0</v>
      </c>
      <c r="BL265" s="15" t="s">
        <v>134</v>
      </c>
      <c r="BM265" s="227" t="s">
        <v>417</v>
      </c>
    </row>
    <row r="266" s="2" customFormat="1" ht="16.5" customHeight="1">
      <c r="A266" s="36"/>
      <c r="B266" s="37"/>
      <c r="C266" s="241" t="s">
        <v>418</v>
      </c>
      <c r="D266" s="241" t="s">
        <v>211</v>
      </c>
      <c r="E266" s="242" t="s">
        <v>419</v>
      </c>
      <c r="F266" s="243" t="s">
        <v>420</v>
      </c>
      <c r="G266" s="244" t="s">
        <v>132</v>
      </c>
      <c r="H266" s="245">
        <v>2</v>
      </c>
      <c r="I266" s="246"/>
      <c r="J266" s="247">
        <f>ROUND(I266*H266,2)</f>
        <v>0</v>
      </c>
      <c r="K266" s="243" t="s">
        <v>133</v>
      </c>
      <c r="L266" s="248"/>
      <c r="M266" s="249" t="s">
        <v>1</v>
      </c>
      <c r="N266" s="250" t="s">
        <v>41</v>
      </c>
      <c r="O266" s="89"/>
      <c r="P266" s="225">
        <f>O266*H266</f>
        <v>0</v>
      </c>
      <c r="Q266" s="225">
        <v>0.043499999999999997</v>
      </c>
      <c r="R266" s="225">
        <f>Q266*H266</f>
        <v>0.086999999999999994</v>
      </c>
      <c r="S266" s="225">
        <v>0</v>
      </c>
      <c r="T266" s="226">
        <f>S266*H266</f>
        <v>0</v>
      </c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R266" s="227" t="s">
        <v>160</v>
      </c>
      <c r="AT266" s="227" t="s">
        <v>211</v>
      </c>
      <c r="AU266" s="227" t="s">
        <v>86</v>
      </c>
      <c r="AY266" s="15" t="s">
        <v>127</v>
      </c>
      <c r="BE266" s="228">
        <f>IF(N266="základní",J266,0)</f>
        <v>0</v>
      </c>
      <c r="BF266" s="228">
        <f>IF(N266="snížená",J266,0)</f>
        <v>0</v>
      </c>
      <c r="BG266" s="228">
        <f>IF(N266="zákl. přenesená",J266,0)</f>
        <v>0</v>
      </c>
      <c r="BH266" s="228">
        <f>IF(N266="sníž. přenesená",J266,0)</f>
        <v>0</v>
      </c>
      <c r="BI266" s="228">
        <f>IF(N266="nulová",J266,0)</f>
        <v>0</v>
      </c>
      <c r="BJ266" s="15" t="s">
        <v>84</v>
      </c>
      <c r="BK266" s="228">
        <f>ROUND(I266*H266,2)</f>
        <v>0</v>
      </c>
      <c r="BL266" s="15" t="s">
        <v>134</v>
      </c>
      <c r="BM266" s="227" t="s">
        <v>421</v>
      </c>
    </row>
    <row r="267" s="2" customFormat="1" ht="16.5" customHeight="1">
      <c r="A267" s="36"/>
      <c r="B267" s="37"/>
      <c r="C267" s="241" t="s">
        <v>422</v>
      </c>
      <c r="D267" s="241" t="s">
        <v>211</v>
      </c>
      <c r="E267" s="242" t="s">
        <v>423</v>
      </c>
      <c r="F267" s="243" t="s">
        <v>424</v>
      </c>
      <c r="G267" s="244" t="s">
        <v>132</v>
      </c>
      <c r="H267" s="245">
        <v>2</v>
      </c>
      <c r="I267" s="246"/>
      <c r="J267" s="247">
        <f>ROUND(I267*H267,2)</f>
        <v>0</v>
      </c>
      <c r="K267" s="243" t="s">
        <v>133</v>
      </c>
      <c r="L267" s="248"/>
      <c r="M267" s="249" t="s">
        <v>1</v>
      </c>
      <c r="N267" s="250" t="s">
        <v>41</v>
      </c>
      <c r="O267" s="89"/>
      <c r="P267" s="225">
        <f>O267*H267</f>
        <v>0</v>
      </c>
      <c r="Q267" s="225">
        <v>0.00044000000000000002</v>
      </c>
      <c r="R267" s="225">
        <f>Q267*H267</f>
        <v>0.00088000000000000003</v>
      </c>
      <c r="S267" s="225">
        <v>0</v>
      </c>
      <c r="T267" s="226">
        <f>S267*H267</f>
        <v>0</v>
      </c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R267" s="227" t="s">
        <v>160</v>
      </c>
      <c r="AT267" s="227" t="s">
        <v>211</v>
      </c>
      <c r="AU267" s="227" t="s">
        <v>86</v>
      </c>
      <c r="AY267" s="15" t="s">
        <v>127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15" t="s">
        <v>84</v>
      </c>
      <c r="BK267" s="228">
        <f>ROUND(I267*H267,2)</f>
        <v>0</v>
      </c>
      <c r="BL267" s="15" t="s">
        <v>134</v>
      </c>
      <c r="BM267" s="227" t="s">
        <v>425</v>
      </c>
    </row>
    <row r="268" s="12" customFormat="1" ht="22.8" customHeight="1">
      <c r="A268" s="12"/>
      <c r="B268" s="200"/>
      <c r="C268" s="201"/>
      <c r="D268" s="202" t="s">
        <v>75</v>
      </c>
      <c r="E268" s="214" t="s">
        <v>164</v>
      </c>
      <c r="F268" s="214" t="s">
        <v>426</v>
      </c>
      <c r="G268" s="201"/>
      <c r="H268" s="201"/>
      <c r="I268" s="204"/>
      <c r="J268" s="215">
        <f>BK268</f>
        <v>0</v>
      </c>
      <c r="K268" s="201"/>
      <c r="L268" s="206"/>
      <c r="M268" s="207"/>
      <c r="N268" s="208"/>
      <c r="O268" s="208"/>
      <c r="P268" s="209">
        <f>SUM(P269:P307)</f>
        <v>0</v>
      </c>
      <c r="Q268" s="208"/>
      <c r="R268" s="209">
        <f>SUM(R269:R307)</f>
        <v>85.846001999999999</v>
      </c>
      <c r="S268" s="208"/>
      <c r="T268" s="210">
        <f>SUM(T269:T307)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211" t="s">
        <v>84</v>
      </c>
      <c r="AT268" s="212" t="s">
        <v>75</v>
      </c>
      <c r="AU268" s="212" t="s">
        <v>84</v>
      </c>
      <c r="AY268" s="211" t="s">
        <v>127</v>
      </c>
      <c r="BK268" s="213">
        <f>SUM(BK269:BK307)</f>
        <v>0</v>
      </c>
    </row>
    <row r="269" s="2" customFormat="1" ht="24.15" customHeight="1">
      <c r="A269" s="36"/>
      <c r="B269" s="37"/>
      <c r="C269" s="216" t="s">
        <v>427</v>
      </c>
      <c r="D269" s="216" t="s">
        <v>129</v>
      </c>
      <c r="E269" s="217" t="s">
        <v>428</v>
      </c>
      <c r="F269" s="218" t="s">
        <v>429</v>
      </c>
      <c r="G269" s="219" t="s">
        <v>132</v>
      </c>
      <c r="H269" s="220">
        <v>3</v>
      </c>
      <c r="I269" s="221"/>
      <c r="J269" s="222">
        <f>ROUND(I269*H269,2)</f>
        <v>0</v>
      </c>
      <c r="K269" s="218" t="s">
        <v>133</v>
      </c>
      <c r="L269" s="42"/>
      <c r="M269" s="223" t="s">
        <v>1</v>
      </c>
      <c r="N269" s="224" t="s">
        <v>41</v>
      </c>
      <c r="O269" s="89"/>
      <c r="P269" s="225">
        <f>O269*H269</f>
        <v>0</v>
      </c>
      <c r="Q269" s="225">
        <v>0.00069999999999999999</v>
      </c>
      <c r="R269" s="225">
        <f>Q269*H269</f>
        <v>0.0020999999999999999</v>
      </c>
      <c r="S269" s="225">
        <v>0</v>
      </c>
      <c r="T269" s="226">
        <f>S269*H269</f>
        <v>0</v>
      </c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R269" s="227" t="s">
        <v>134</v>
      </c>
      <c r="AT269" s="227" t="s">
        <v>129</v>
      </c>
      <c r="AU269" s="227" t="s">
        <v>86</v>
      </c>
      <c r="AY269" s="15" t="s">
        <v>127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15" t="s">
        <v>84</v>
      </c>
      <c r="BK269" s="228">
        <f>ROUND(I269*H269,2)</f>
        <v>0</v>
      </c>
      <c r="BL269" s="15" t="s">
        <v>134</v>
      </c>
      <c r="BM269" s="227" t="s">
        <v>430</v>
      </c>
    </row>
    <row r="270" s="2" customFormat="1" ht="16.5" customHeight="1">
      <c r="A270" s="36"/>
      <c r="B270" s="37"/>
      <c r="C270" s="241" t="s">
        <v>431</v>
      </c>
      <c r="D270" s="241" t="s">
        <v>211</v>
      </c>
      <c r="E270" s="242" t="s">
        <v>432</v>
      </c>
      <c r="F270" s="243" t="s">
        <v>433</v>
      </c>
      <c r="G270" s="244" t="s">
        <v>132</v>
      </c>
      <c r="H270" s="245">
        <v>3</v>
      </c>
      <c r="I270" s="246"/>
      <c r="J270" s="247">
        <f>ROUND(I270*H270,2)</f>
        <v>0</v>
      </c>
      <c r="K270" s="243" t="s">
        <v>133</v>
      </c>
      <c r="L270" s="248"/>
      <c r="M270" s="249" t="s">
        <v>1</v>
      </c>
      <c r="N270" s="250" t="s">
        <v>41</v>
      </c>
      <c r="O270" s="89"/>
      <c r="P270" s="225">
        <f>O270*H270</f>
        <v>0</v>
      </c>
      <c r="Q270" s="225">
        <v>0.0030000000000000001</v>
      </c>
      <c r="R270" s="225">
        <f>Q270*H270</f>
        <v>0.0090000000000000011</v>
      </c>
      <c r="S270" s="225">
        <v>0</v>
      </c>
      <c r="T270" s="226">
        <f>S270*H270</f>
        <v>0</v>
      </c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R270" s="227" t="s">
        <v>160</v>
      </c>
      <c r="AT270" s="227" t="s">
        <v>211</v>
      </c>
      <c r="AU270" s="227" t="s">
        <v>86</v>
      </c>
      <c r="AY270" s="15" t="s">
        <v>127</v>
      </c>
      <c r="BE270" s="228">
        <f>IF(N270="základní",J270,0)</f>
        <v>0</v>
      </c>
      <c r="BF270" s="228">
        <f>IF(N270="snížená",J270,0)</f>
        <v>0</v>
      </c>
      <c r="BG270" s="228">
        <f>IF(N270="zákl. přenesená",J270,0)</f>
        <v>0</v>
      </c>
      <c r="BH270" s="228">
        <f>IF(N270="sníž. přenesená",J270,0)</f>
        <v>0</v>
      </c>
      <c r="BI270" s="228">
        <f>IF(N270="nulová",J270,0)</f>
        <v>0</v>
      </c>
      <c r="BJ270" s="15" t="s">
        <v>84</v>
      </c>
      <c r="BK270" s="228">
        <f>ROUND(I270*H270,2)</f>
        <v>0</v>
      </c>
      <c r="BL270" s="15" t="s">
        <v>134</v>
      </c>
      <c r="BM270" s="227" t="s">
        <v>434</v>
      </c>
    </row>
    <row r="271" s="2" customFormat="1" ht="24.15" customHeight="1">
      <c r="A271" s="36"/>
      <c r="B271" s="37"/>
      <c r="C271" s="216" t="s">
        <v>435</v>
      </c>
      <c r="D271" s="216" t="s">
        <v>129</v>
      </c>
      <c r="E271" s="217" t="s">
        <v>436</v>
      </c>
      <c r="F271" s="218" t="s">
        <v>437</v>
      </c>
      <c r="G271" s="219" t="s">
        <v>132</v>
      </c>
      <c r="H271" s="220">
        <v>1</v>
      </c>
      <c r="I271" s="221"/>
      <c r="J271" s="222">
        <f>ROUND(I271*H271,2)</f>
        <v>0</v>
      </c>
      <c r="K271" s="218" t="s">
        <v>133</v>
      </c>
      <c r="L271" s="42"/>
      <c r="M271" s="223" t="s">
        <v>1</v>
      </c>
      <c r="N271" s="224" t="s">
        <v>41</v>
      </c>
      <c r="O271" s="89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R271" s="227" t="s">
        <v>134</v>
      </c>
      <c r="AT271" s="227" t="s">
        <v>129</v>
      </c>
      <c r="AU271" s="227" t="s">
        <v>86</v>
      </c>
      <c r="AY271" s="15" t="s">
        <v>127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15" t="s">
        <v>84</v>
      </c>
      <c r="BK271" s="228">
        <f>ROUND(I271*H271,2)</f>
        <v>0</v>
      </c>
      <c r="BL271" s="15" t="s">
        <v>134</v>
      </c>
      <c r="BM271" s="227" t="s">
        <v>438</v>
      </c>
    </row>
    <row r="272" s="2" customFormat="1" ht="16.5" customHeight="1">
      <c r="A272" s="36"/>
      <c r="B272" s="37"/>
      <c r="C272" s="241" t="s">
        <v>439</v>
      </c>
      <c r="D272" s="241" t="s">
        <v>211</v>
      </c>
      <c r="E272" s="242" t="s">
        <v>440</v>
      </c>
      <c r="F272" s="243" t="s">
        <v>441</v>
      </c>
      <c r="G272" s="244" t="s">
        <v>132</v>
      </c>
      <c r="H272" s="245">
        <v>1</v>
      </c>
      <c r="I272" s="246"/>
      <c r="J272" s="247">
        <f>ROUND(I272*H272,2)</f>
        <v>0</v>
      </c>
      <c r="K272" s="243" t="s">
        <v>133</v>
      </c>
      <c r="L272" s="248"/>
      <c r="M272" s="249" t="s">
        <v>1</v>
      </c>
      <c r="N272" s="250" t="s">
        <v>41</v>
      </c>
      <c r="O272" s="89"/>
      <c r="P272" s="225">
        <f>O272*H272</f>
        <v>0</v>
      </c>
      <c r="Q272" s="225">
        <v>0.0063</v>
      </c>
      <c r="R272" s="225">
        <f>Q272*H272</f>
        <v>0.0063</v>
      </c>
      <c r="S272" s="225">
        <v>0</v>
      </c>
      <c r="T272" s="226">
        <f>S272*H272</f>
        <v>0</v>
      </c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R272" s="227" t="s">
        <v>160</v>
      </c>
      <c r="AT272" s="227" t="s">
        <v>211</v>
      </c>
      <c r="AU272" s="227" t="s">
        <v>86</v>
      </c>
      <c r="AY272" s="15" t="s">
        <v>127</v>
      </c>
      <c r="BE272" s="228">
        <f>IF(N272="základní",J272,0)</f>
        <v>0</v>
      </c>
      <c r="BF272" s="228">
        <f>IF(N272="snížená",J272,0)</f>
        <v>0</v>
      </c>
      <c r="BG272" s="228">
        <f>IF(N272="zákl. přenesená",J272,0)</f>
        <v>0</v>
      </c>
      <c r="BH272" s="228">
        <f>IF(N272="sníž. přenesená",J272,0)</f>
        <v>0</v>
      </c>
      <c r="BI272" s="228">
        <f>IF(N272="nulová",J272,0)</f>
        <v>0</v>
      </c>
      <c r="BJ272" s="15" t="s">
        <v>84</v>
      </c>
      <c r="BK272" s="228">
        <f>ROUND(I272*H272,2)</f>
        <v>0</v>
      </c>
      <c r="BL272" s="15" t="s">
        <v>134</v>
      </c>
      <c r="BM272" s="227" t="s">
        <v>442</v>
      </c>
    </row>
    <row r="273" s="2" customFormat="1" ht="24.15" customHeight="1">
      <c r="A273" s="36"/>
      <c r="B273" s="37"/>
      <c r="C273" s="216" t="s">
        <v>443</v>
      </c>
      <c r="D273" s="216" t="s">
        <v>129</v>
      </c>
      <c r="E273" s="217" t="s">
        <v>444</v>
      </c>
      <c r="F273" s="218" t="s">
        <v>445</v>
      </c>
      <c r="G273" s="219" t="s">
        <v>132</v>
      </c>
      <c r="H273" s="220">
        <v>4</v>
      </c>
      <c r="I273" s="221"/>
      <c r="J273" s="222">
        <f>ROUND(I273*H273,2)</f>
        <v>0</v>
      </c>
      <c r="K273" s="218" t="s">
        <v>133</v>
      </c>
      <c r="L273" s="42"/>
      <c r="M273" s="223" t="s">
        <v>1</v>
      </c>
      <c r="N273" s="224" t="s">
        <v>41</v>
      </c>
      <c r="O273" s="89"/>
      <c r="P273" s="225">
        <f>O273*H273</f>
        <v>0</v>
      </c>
      <c r="Q273" s="225">
        <v>0.11241</v>
      </c>
      <c r="R273" s="225">
        <f>Q273*H273</f>
        <v>0.44963999999999998</v>
      </c>
      <c r="S273" s="225">
        <v>0</v>
      </c>
      <c r="T273" s="226">
        <f>S273*H273</f>
        <v>0</v>
      </c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R273" s="227" t="s">
        <v>134</v>
      </c>
      <c r="AT273" s="227" t="s">
        <v>129</v>
      </c>
      <c r="AU273" s="227" t="s">
        <v>86</v>
      </c>
      <c r="AY273" s="15" t="s">
        <v>127</v>
      </c>
      <c r="BE273" s="228">
        <f>IF(N273="základní",J273,0)</f>
        <v>0</v>
      </c>
      <c r="BF273" s="228">
        <f>IF(N273="snížená",J273,0)</f>
        <v>0</v>
      </c>
      <c r="BG273" s="228">
        <f>IF(N273="zákl. přenesená",J273,0)</f>
        <v>0</v>
      </c>
      <c r="BH273" s="228">
        <f>IF(N273="sníž. přenesená",J273,0)</f>
        <v>0</v>
      </c>
      <c r="BI273" s="228">
        <f>IF(N273="nulová",J273,0)</f>
        <v>0</v>
      </c>
      <c r="BJ273" s="15" t="s">
        <v>84</v>
      </c>
      <c r="BK273" s="228">
        <f>ROUND(I273*H273,2)</f>
        <v>0</v>
      </c>
      <c r="BL273" s="15" t="s">
        <v>134</v>
      </c>
      <c r="BM273" s="227" t="s">
        <v>446</v>
      </c>
    </row>
    <row r="274" s="2" customFormat="1" ht="21.75" customHeight="1">
      <c r="A274" s="36"/>
      <c r="B274" s="37"/>
      <c r="C274" s="241" t="s">
        <v>447</v>
      </c>
      <c r="D274" s="241" t="s">
        <v>211</v>
      </c>
      <c r="E274" s="242" t="s">
        <v>448</v>
      </c>
      <c r="F274" s="243" t="s">
        <v>449</v>
      </c>
      <c r="G274" s="244" t="s">
        <v>132</v>
      </c>
      <c r="H274" s="245">
        <v>4</v>
      </c>
      <c r="I274" s="246"/>
      <c r="J274" s="247">
        <f>ROUND(I274*H274,2)</f>
        <v>0</v>
      </c>
      <c r="K274" s="243" t="s">
        <v>133</v>
      </c>
      <c r="L274" s="248"/>
      <c r="M274" s="249" t="s">
        <v>1</v>
      </c>
      <c r="N274" s="250" t="s">
        <v>41</v>
      </c>
      <c r="O274" s="89"/>
      <c r="P274" s="225">
        <f>O274*H274</f>
        <v>0</v>
      </c>
      <c r="Q274" s="225">
        <v>0.0061000000000000004</v>
      </c>
      <c r="R274" s="225">
        <f>Q274*H274</f>
        <v>0.024400000000000002</v>
      </c>
      <c r="S274" s="225">
        <v>0</v>
      </c>
      <c r="T274" s="226">
        <f>S274*H274</f>
        <v>0</v>
      </c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R274" s="227" t="s">
        <v>160</v>
      </c>
      <c r="AT274" s="227" t="s">
        <v>211</v>
      </c>
      <c r="AU274" s="227" t="s">
        <v>86</v>
      </c>
      <c r="AY274" s="15" t="s">
        <v>127</v>
      </c>
      <c r="BE274" s="228">
        <f>IF(N274="základní",J274,0)</f>
        <v>0</v>
      </c>
      <c r="BF274" s="228">
        <f>IF(N274="snížená",J274,0)</f>
        <v>0</v>
      </c>
      <c r="BG274" s="228">
        <f>IF(N274="zákl. přenesená",J274,0)</f>
        <v>0</v>
      </c>
      <c r="BH274" s="228">
        <f>IF(N274="sníž. přenesená",J274,0)</f>
        <v>0</v>
      </c>
      <c r="BI274" s="228">
        <f>IF(N274="nulová",J274,0)</f>
        <v>0</v>
      </c>
      <c r="BJ274" s="15" t="s">
        <v>84</v>
      </c>
      <c r="BK274" s="228">
        <f>ROUND(I274*H274,2)</f>
        <v>0</v>
      </c>
      <c r="BL274" s="15" t="s">
        <v>134</v>
      </c>
      <c r="BM274" s="227" t="s">
        <v>450</v>
      </c>
    </row>
    <row r="275" s="2" customFormat="1" ht="16.5" customHeight="1">
      <c r="A275" s="36"/>
      <c r="B275" s="37"/>
      <c r="C275" s="241" t="s">
        <v>451</v>
      </c>
      <c r="D275" s="241" t="s">
        <v>211</v>
      </c>
      <c r="E275" s="242" t="s">
        <v>452</v>
      </c>
      <c r="F275" s="243" t="s">
        <v>453</v>
      </c>
      <c r="G275" s="244" t="s">
        <v>132</v>
      </c>
      <c r="H275" s="245">
        <v>4</v>
      </c>
      <c r="I275" s="246"/>
      <c r="J275" s="247">
        <f>ROUND(I275*H275,2)</f>
        <v>0</v>
      </c>
      <c r="K275" s="243" t="s">
        <v>133</v>
      </c>
      <c r="L275" s="248"/>
      <c r="M275" s="249" t="s">
        <v>1</v>
      </c>
      <c r="N275" s="250" t="s">
        <v>41</v>
      </c>
      <c r="O275" s="89"/>
      <c r="P275" s="225">
        <f>O275*H275</f>
        <v>0</v>
      </c>
      <c r="Q275" s="225">
        <v>0.0030000000000000001</v>
      </c>
      <c r="R275" s="225">
        <f>Q275*H275</f>
        <v>0.012</v>
      </c>
      <c r="S275" s="225">
        <v>0</v>
      </c>
      <c r="T275" s="226">
        <f>S275*H275</f>
        <v>0</v>
      </c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R275" s="227" t="s">
        <v>160</v>
      </c>
      <c r="AT275" s="227" t="s">
        <v>211</v>
      </c>
      <c r="AU275" s="227" t="s">
        <v>86</v>
      </c>
      <c r="AY275" s="15" t="s">
        <v>127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15" t="s">
        <v>84</v>
      </c>
      <c r="BK275" s="228">
        <f>ROUND(I275*H275,2)</f>
        <v>0</v>
      </c>
      <c r="BL275" s="15" t="s">
        <v>134</v>
      </c>
      <c r="BM275" s="227" t="s">
        <v>454</v>
      </c>
    </row>
    <row r="276" s="2" customFormat="1" ht="16.5" customHeight="1">
      <c r="A276" s="36"/>
      <c r="B276" s="37"/>
      <c r="C276" s="241" t="s">
        <v>455</v>
      </c>
      <c r="D276" s="241" t="s">
        <v>211</v>
      </c>
      <c r="E276" s="242" t="s">
        <v>456</v>
      </c>
      <c r="F276" s="243" t="s">
        <v>457</v>
      </c>
      <c r="G276" s="244" t="s">
        <v>132</v>
      </c>
      <c r="H276" s="245">
        <v>4</v>
      </c>
      <c r="I276" s="246"/>
      <c r="J276" s="247">
        <f>ROUND(I276*H276,2)</f>
        <v>0</v>
      </c>
      <c r="K276" s="243" t="s">
        <v>133</v>
      </c>
      <c r="L276" s="248"/>
      <c r="M276" s="249" t="s">
        <v>1</v>
      </c>
      <c r="N276" s="250" t="s">
        <v>41</v>
      </c>
      <c r="O276" s="89"/>
      <c r="P276" s="225">
        <f>O276*H276</f>
        <v>0</v>
      </c>
      <c r="Q276" s="225">
        <v>0.00010000000000000001</v>
      </c>
      <c r="R276" s="225">
        <f>Q276*H276</f>
        <v>0.00040000000000000002</v>
      </c>
      <c r="S276" s="225">
        <v>0</v>
      </c>
      <c r="T276" s="226">
        <f>S276*H276</f>
        <v>0</v>
      </c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R276" s="227" t="s">
        <v>160</v>
      </c>
      <c r="AT276" s="227" t="s">
        <v>211</v>
      </c>
      <c r="AU276" s="227" t="s">
        <v>86</v>
      </c>
      <c r="AY276" s="15" t="s">
        <v>127</v>
      </c>
      <c r="BE276" s="228">
        <f>IF(N276="základní",J276,0)</f>
        <v>0</v>
      </c>
      <c r="BF276" s="228">
        <f>IF(N276="snížená",J276,0)</f>
        <v>0</v>
      </c>
      <c r="BG276" s="228">
        <f>IF(N276="zákl. přenesená",J276,0)</f>
        <v>0</v>
      </c>
      <c r="BH276" s="228">
        <f>IF(N276="sníž. přenesená",J276,0)</f>
        <v>0</v>
      </c>
      <c r="BI276" s="228">
        <f>IF(N276="nulová",J276,0)</f>
        <v>0</v>
      </c>
      <c r="BJ276" s="15" t="s">
        <v>84</v>
      </c>
      <c r="BK276" s="228">
        <f>ROUND(I276*H276,2)</f>
        <v>0</v>
      </c>
      <c r="BL276" s="15" t="s">
        <v>134</v>
      </c>
      <c r="BM276" s="227" t="s">
        <v>458</v>
      </c>
    </row>
    <row r="277" s="2" customFormat="1" ht="21.75" customHeight="1">
      <c r="A277" s="36"/>
      <c r="B277" s="37"/>
      <c r="C277" s="241" t="s">
        <v>459</v>
      </c>
      <c r="D277" s="241" t="s">
        <v>211</v>
      </c>
      <c r="E277" s="242" t="s">
        <v>460</v>
      </c>
      <c r="F277" s="243" t="s">
        <v>461</v>
      </c>
      <c r="G277" s="244" t="s">
        <v>132</v>
      </c>
      <c r="H277" s="245">
        <v>8</v>
      </c>
      <c r="I277" s="246"/>
      <c r="J277" s="247">
        <f>ROUND(I277*H277,2)</f>
        <v>0</v>
      </c>
      <c r="K277" s="243" t="s">
        <v>133</v>
      </c>
      <c r="L277" s="248"/>
      <c r="M277" s="249" t="s">
        <v>1</v>
      </c>
      <c r="N277" s="250" t="s">
        <v>41</v>
      </c>
      <c r="O277" s="89"/>
      <c r="P277" s="225">
        <f>O277*H277</f>
        <v>0</v>
      </c>
      <c r="Q277" s="225">
        <v>0.00035</v>
      </c>
      <c r="R277" s="225">
        <f>Q277*H277</f>
        <v>0.0028</v>
      </c>
      <c r="S277" s="225">
        <v>0</v>
      </c>
      <c r="T277" s="226">
        <f>S277*H277</f>
        <v>0</v>
      </c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R277" s="227" t="s">
        <v>160</v>
      </c>
      <c r="AT277" s="227" t="s">
        <v>211</v>
      </c>
      <c r="AU277" s="227" t="s">
        <v>86</v>
      </c>
      <c r="AY277" s="15" t="s">
        <v>127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15" t="s">
        <v>84</v>
      </c>
      <c r="BK277" s="228">
        <f>ROUND(I277*H277,2)</f>
        <v>0</v>
      </c>
      <c r="BL277" s="15" t="s">
        <v>134</v>
      </c>
      <c r="BM277" s="227" t="s">
        <v>462</v>
      </c>
    </row>
    <row r="278" s="2" customFormat="1" ht="24.15" customHeight="1">
      <c r="A278" s="36"/>
      <c r="B278" s="37"/>
      <c r="C278" s="216" t="s">
        <v>463</v>
      </c>
      <c r="D278" s="216" t="s">
        <v>129</v>
      </c>
      <c r="E278" s="217" t="s">
        <v>464</v>
      </c>
      <c r="F278" s="218" t="s">
        <v>465</v>
      </c>
      <c r="G278" s="219" t="s">
        <v>154</v>
      </c>
      <c r="H278" s="220">
        <v>39.759999999999998</v>
      </c>
      <c r="I278" s="221"/>
      <c r="J278" s="222">
        <f>ROUND(I278*H278,2)</f>
        <v>0</v>
      </c>
      <c r="K278" s="218" t="s">
        <v>133</v>
      </c>
      <c r="L278" s="42"/>
      <c r="M278" s="223" t="s">
        <v>1</v>
      </c>
      <c r="N278" s="224" t="s">
        <v>41</v>
      </c>
      <c r="O278" s="89"/>
      <c r="P278" s="225">
        <f>O278*H278</f>
        <v>0</v>
      </c>
      <c r="Q278" s="225">
        <v>0.00020000000000000001</v>
      </c>
      <c r="R278" s="225">
        <f>Q278*H278</f>
        <v>0.0079520000000000007</v>
      </c>
      <c r="S278" s="225">
        <v>0</v>
      </c>
      <c r="T278" s="226">
        <f>S278*H278</f>
        <v>0</v>
      </c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R278" s="227" t="s">
        <v>134</v>
      </c>
      <c r="AT278" s="227" t="s">
        <v>129</v>
      </c>
      <c r="AU278" s="227" t="s">
        <v>86</v>
      </c>
      <c r="AY278" s="15" t="s">
        <v>127</v>
      </c>
      <c r="BE278" s="228">
        <f>IF(N278="základní",J278,0)</f>
        <v>0</v>
      </c>
      <c r="BF278" s="228">
        <f>IF(N278="snížená",J278,0)</f>
        <v>0</v>
      </c>
      <c r="BG278" s="228">
        <f>IF(N278="zákl. přenesená",J278,0)</f>
        <v>0</v>
      </c>
      <c r="BH278" s="228">
        <f>IF(N278="sníž. přenesená",J278,0)</f>
        <v>0</v>
      </c>
      <c r="BI278" s="228">
        <f>IF(N278="nulová",J278,0)</f>
        <v>0</v>
      </c>
      <c r="BJ278" s="15" t="s">
        <v>84</v>
      </c>
      <c r="BK278" s="228">
        <f>ROUND(I278*H278,2)</f>
        <v>0</v>
      </c>
      <c r="BL278" s="15" t="s">
        <v>134</v>
      </c>
      <c r="BM278" s="227" t="s">
        <v>466</v>
      </c>
    </row>
    <row r="279" s="13" customFormat="1">
      <c r="A279" s="13"/>
      <c r="B279" s="229"/>
      <c r="C279" s="230"/>
      <c r="D279" s="231" t="s">
        <v>172</v>
      </c>
      <c r="E279" s="232" t="s">
        <v>1</v>
      </c>
      <c r="F279" s="233" t="s">
        <v>467</v>
      </c>
      <c r="G279" s="230"/>
      <c r="H279" s="234">
        <v>39.759999999999998</v>
      </c>
      <c r="I279" s="235"/>
      <c r="J279" s="230"/>
      <c r="K279" s="230"/>
      <c r="L279" s="236"/>
      <c r="M279" s="237"/>
      <c r="N279" s="238"/>
      <c r="O279" s="238"/>
      <c r="P279" s="238"/>
      <c r="Q279" s="238"/>
      <c r="R279" s="238"/>
      <c r="S279" s="238"/>
      <c r="T279" s="23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0" t="s">
        <v>172</v>
      </c>
      <c r="AU279" s="240" t="s">
        <v>86</v>
      </c>
      <c r="AV279" s="13" t="s">
        <v>86</v>
      </c>
      <c r="AW279" s="13" t="s">
        <v>32</v>
      </c>
      <c r="AX279" s="13" t="s">
        <v>84</v>
      </c>
      <c r="AY279" s="240" t="s">
        <v>127</v>
      </c>
    </row>
    <row r="280" s="2" customFormat="1" ht="24.15" customHeight="1">
      <c r="A280" s="36"/>
      <c r="B280" s="37"/>
      <c r="C280" s="216" t="s">
        <v>468</v>
      </c>
      <c r="D280" s="216" t="s">
        <v>129</v>
      </c>
      <c r="E280" s="217" t="s">
        <v>469</v>
      </c>
      <c r="F280" s="218" t="s">
        <v>470</v>
      </c>
      <c r="G280" s="219" t="s">
        <v>132</v>
      </c>
      <c r="H280" s="220">
        <v>1</v>
      </c>
      <c r="I280" s="221"/>
      <c r="J280" s="222">
        <f>ROUND(I280*H280,2)</f>
        <v>0</v>
      </c>
      <c r="K280" s="218" t="s">
        <v>133</v>
      </c>
      <c r="L280" s="42"/>
      <c r="M280" s="223" t="s">
        <v>1</v>
      </c>
      <c r="N280" s="224" t="s">
        <v>41</v>
      </c>
      <c r="O280" s="89"/>
      <c r="P280" s="225">
        <f>O280*H280</f>
        <v>0</v>
      </c>
      <c r="Q280" s="225">
        <v>0.00054000000000000001</v>
      </c>
      <c r="R280" s="225">
        <f>Q280*H280</f>
        <v>0.00054000000000000001</v>
      </c>
      <c r="S280" s="225">
        <v>0</v>
      </c>
      <c r="T280" s="226">
        <f>S280*H280</f>
        <v>0</v>
      </c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R280" s="227" t="s">
        <v>134</v>
      </c>
      <c r="AT280" s="227" t="s">
        <v>129</v>
      </c>
      <c r="AU280" s="227" t="s">
        <v>86</v>
      </c>
      <c r="AY280" s="15" t="s">
        <v>127</v>
      </c>
      <c r="BE280" s="228">
        <f>IF(N280="základní",J280,0)</f>
        <v>0</v>
      </c>
      <c r="BF280" s="228">
        <f>IF(N280="snížená",J280,0)</f>
        <v>0</v>
      </c>
      <c r="BG280" s="228">
        <f>IF(N280="zákl. přenesená",J280,0)</f>
        <v>0</v>
      </c>
      <c r="BH280" s="228">
        <f>IF(N280="sníž. přenesená",J280,0)</f>
        <v>0</v>
      </c>
      <c r="BI280" s="228">
        <f>IF(N280="nulová",J280,0)</f>
        <v>0</v>
      </c>
      <c r="BJ280" s="15" t="s">
        <v>84</v>
      </c>
      <c r="BK280" s="228">
        <f>ROUND(I280*H280,2)</f>
        <v>0</v>
      </c>
      <c r="BL280" s="15" t="s">
        <v>134</v>
      </c>
      <c r="BM280" s="227" t="s">
        <v>471</v>
      </c>
    </row>
    <row r="281" s="2" customFormat="1" ht="16.5" customHeight="1">
      <c r="A281" s="36"/>
      <c r="B281" s="37"/>
      <c r="C281" s="216" t="s">
        <v>472</v>
      </c>
      <c r="D281" s="216" t="s">
        <v>129</v>
      </c>
      <c r="E281" s="217" t="s">
        <v>473</v>
      </c>
      <c r="F281" s="218" t="s">
        <v>474</v>
      </c>
      <c r="G281" s="219" t="s">
        <v>154</v>
      </c>
      <c r="H281" s="220">
        <v>39.759999999999998</v>
      </c>
      <c r="I281" s="221"/>
      <c r="J281" s="222">
        <f>ROUND(I281*H281,2)</f>
        <v>0</v>
      </c>
      <c r="K281" s="218" t="s">
        <v>133</v>
      </c>
      <c r="L281" s="42"/>
      <c r="M281" s="223" t="s">
        <v>1</v>
      </c>
      <c r="N281" s="224" t="s">
        <v>41</v>
      </c>
      <c r="O281" s="89"/>
      <c r="P281" s="225">
        <f>O281*H281</f>
        <v>0</v>
      </c>
      <c r="Q281" s="225">
        <v>0</v>
      </c>
      <c r="R281" s="225">
        <f>Q281*H281</f>
        <v>0</v>
      </c>
      <c r="S281" s="225">
        <v>0</v>
      </c>
      <c r="T281" s="226">
        <f>S281*H281</f>
        <v>0</v>
      </c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R281" s="227" t="s">
        <v>134</v>
      </c>
      <c r="AT281" s="227" t="s">
        <v>129</v>
      </c>
      <c r="AU281" s="227" t="s">
        <v>86</v>
      </c>
      <c r="AY281" s="15" t="s">
        <v>127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15" t="s">
        <v>84</v>
      </c>
      <c r="BK281" s="228">
        <f>ROUND(I281*H281,2)</f>
        <v>0</v>
      </c>
      <c r="BL281" s="15" t="s">
        <v>134</v>
      </c>
      <c r="BM281" s="227" t="s">
        <v>475</v>
      </c>
    </row>
    <row r="282" s="13" customFormat="1">
      <c r="A282" s="13"/>
      <c r="B282" s="229"/>
      <c r="C282" s="230"/>
      <c r="D282" s="231" t="s">
        <v>172</v>
      </c>
      <c r="E282" s="232" t="s">
        <v>1</v>
      </c>
      <c r="F282" s="233" t="s">
        <v>467</v>
      </c>
      <c r="G282" s="230"/>
      <c r="H282" s="234">
        <v>39.759999999999998</v>
      </c>
      <c r="I282" s="235"/>
      <c r="J282" s="230"/>
      <c r="K282" s="230"/>
      <c r="L282" s="236"/>
      <c r="M282" s="237"/>
      <c r="N282" s="238"/>
      <c r="O282" s="238"/>
      <c r="P282" s="238"/>
      <c r="Q282" s="238"/>
      <c r="R282" s="238"/>
      <c r="S282" s="238"/>
      <c r="T282" s="239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0" t="s">
        <v>172</v>
      </c>
      <c r="AU282" s="240" t="s">
        <v>86</v>
      </c>
      <c r="AV282" s="13" t="s">
        <v>86</v>
      </c>
      <c r="AW282" s="13" t="s">
        <v>32</v>
      </c>
      <c r="AX282" s="13" t="s">
        <v>76</v>
      </c>
      <c r="AY282" s="240" t="s">
        <v>127</v>
      </c>
    </row>
    <row r="283" s="2" customFormat="1" ht="16.5" customHeight="1">
      <c r="A283" s="36"/>
      <c r="B283" s="37"/>
      <c r="C283" s="216" t="s">
        <v>476</v>
      </c>
      <c r="D283" s="216" t="s">
        <v>129</v>
      </c>
      <c r="E283" s="217" t="s">
        <v>477</v>
      </c>
      <c r="F283" s="218" t="s">
        <v>478</v>
      </c>
      <c r="G283" s="219" t="s">
        <v>142</v>
      </c>
      <c r="H283" s="220">
        <v>1</v>
      </c>
      <c r="I283" s="221"/>
      <c r="J283" s="222">
        <f>ROUND(I283*H283,2)</f>
        <v>0</v>
      </c>
      <c r="K283" s="218" t="s">
        <v>133</v>
      </c>
      <c r="L283" s="42"/>
      <c r="M283" s="223" t="s">
        <v>1</v>
      </c>
      <c r="N283" s="224" t="s">
        <v>41</v>
      </c>
      <c r="O283" s="89"/>
      <c r="P283" s="225">
        <f>O283*H283</f>
        <v>0</v>
      </c>
      <c r="Q283" s="225">
        <v>1.0000000000000001E-05</v>
      </c>
      <c r="R283" s="225">
        <f>Q283*H283</f>
        <v>1.0000000000000001E-05</v>
      </c>
      <c r="S283" s="225">
        <v>0</v>
      </c>
      <c r="T283" s="226">
        <f>S283*H283</f>
        <v>0</v>
      </c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R283" s="227" t="s">
        <v>134</v>
      </c>
      <c r="AT283" s="227" t="s">
        <v>129</v>
      </c>
      <c r="AU283" s="227" t="s">
        <v>86</v>
      </c>
      <c r="AY283" s="15" t="s">
        <v>127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15" t="s">
        <v>84</v>
      </c>
      <c r="BK283" s="228">
        <f>ROUND(I283*H283,2)</f>
        <v>0</v>
      </c>
      <c r="BL283" s="15" t="s">
        <v>134</v>
      </c>
      <c r="BM283" s="227" t="s">
        <v>479</v>
      </c>
    </row>
    <row r="284" s="2" customFormat="1" ht="24.15" customHeight="1">
      <c r="A284" s="36"/>
      <c r="B284" s="37"/>
      <c r="C284" s="216" t="s">
        <v>480</v>
      </c>
      <c r="D284" s="216" t="s">
        <v>129</v>
      </c>
      <c r="E284" s="217" t="s">
        <v>481</v>
      </c>
      <c r="F284" s="218" t="s">
        <v>482</v>
      </c>
      <c r="G284" s="219" t="s">
        <v>154</v>
      </c>
      <c r="H284" s="220">
        <v>21</v>
      </c>
      <c r="I284" s="221"/>
      <c r="J284" s="222">
        <f>ROUND(I284*H284,2)</f>
        <v>0</v>
      </c>
      <c r="K284" s="218" t="s">
        <v>133</v>
      </c>
      <c r="L284" s="42"/>
      <c r="M284" s="223" t="s">
        <v>1</v>
      </c>
      <c r="N284" s="224" t="s">
        <v>41</v>
      </c>
      <c r="O284" s="89"/>
      <c r="P284" s="225">
        <f>O284*H284</f>
        <v>0</v>
      </c>
      <c r="Q284" s="225">
        <v>0.080839999999999995</v>
      </c>
      <c r="R284" s="225">
        <f>Q284*H284</f>
        <v>1.6976399999999998</v>
      </c>
      <c r="S284" s="225">
        <v>0</v>
      </c>
      <c r="T284" s="226">
        <f>S284*H284</f>
        <v>0</v>
      </c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R284" s="227" t="s">
        <v>134</v>
      </c>
      <c r="AT284" s="227" t="s">
        <v>129</v>
      </c>
      <c r="AU284" s="227" t="s">
        <v>86</v>
      </c>
      <c r="AY284" s="15" t="s">
        <v>127</v>
      </c>
      <c r="BE284" s="228">
        <f>IF(N284="základní",J284,0)</f>
        <v>0</v>
      </c>
      <c r="BF284" s="228">
        <f>IF(N284="snížená",J284,0)</f>
        <v>0</v>
      </c>
      <c r="BG284" s="228">
        <f>IF(N284="zákl. přenesená",J284,0)</f>
        <v>0</v>
      </c>
      <c r="BH284" s="228">
        <f>IF(N284="sníž. přenesená",J284,0)</f>
        <v>0</v>
      </c>
      <c r="BI284" s="228">
        <f>IF(N284="nulová",J284,0)</f>
        <v>0</v>
      </c>
      <c r="BJ284" s="15" t="s">
        <v>84</v>
      </c>
      <c r="BK284" s="228">
        <f>ROUND(I284*H284,2)</f>
        <v>0</v>
      </c>
      <c r="BL284" s="15" t="s">
        <v>134</v>
      </c>
      <c r="BM284" s="227" t="s">
        <v>483</v>
      </c>
    </row>
    <row r="285" s="2" customFormat="1" ht="16.5" customHeight="1">
      <c r="A285" s="36"/>
      <c r="B285" s="37"/>
      <c r="C285" s="241" t="s">
        <v>484</v>
      </c>
      <c r="D285" s="241" t="s">
        <v>211</v>
      </c>
      <c r="E285" s="242" t="s">
        <v>485</v>
      </c>
      <c r="F285" s="243" t="s">
        <v>486</v>
      </c>
      <c r="G285" s="244" t="s">
        <v>142</v>
      </c>
      <c r="H285" s="245">
        <v>4.6200000000000001</v>
      </c>
      <c r="I285" s="246"/>
      <c r="J285" s="247">
        <f>ROUND(I285*H285,2)</f>
        <v>0</v>
      </c>
      <c r="K285" s="243" t="s">
        <v>133</v>
      </c>
      <c r="L285" s="248"/>
      <c r="M285" s="249" t="s">
        <v>1</v>
      </c>
      <c r="N285" s="250" t="s">
        <v>41</v>
      </c>
      <c r="O285" s="89"/>
      <c r="P285" s="225">
        <f>O285*H285</f>
        <v>0</v>
      </c>
      <c r="Q285" s="225">
        <v>0.41699999999999998</v>
      </c>
      <c r="R285" s="225">
        <f>Q285*H285</f>
        <v>1.9265399999999999</v>
      </c>
      <c r="S285" s="225">
        <v>0</v>
      </c>
      <c r="T285" s="226">
        <f>S285*H285</f>
        <v>0</v>
      </c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R285" s="227" t="s">
        <v>160</v>
      </c>
      <c r="AT285" s="227" t="s">
        <v>211</v>
      </c>
      <c r="AU285" s="227" t="s">
        <v>86</v>
      </c>
      <c r="AY285" s="15" t="s">
        <v>127</v>
      </c>
      <c r="BE285" s="228">
        <f>IF(N285="základní",J285,0)</f>
        <v>0</v>
      </c>
      <c r="BF285" s="228">
        <f>IF(N285="snížená",J285,0)</f>
        <v>0</v>
      </c>
      <c r="BG285" s="228">
        <f>IF(N285="zákl. přenesená",J285,0)</f>
        <v>0</v>
      </c>
      <c r="BH285" s="228">
        <f>IF(N285="sníž. přenesená",J285,0)</f>
        <v>0</v>
      </c>
      <c r="BI285" s="228">
        <f>IF(N285="nulová",J285,0)</f>
        <v>0</v>
      </c>
      <c r="BJ285" s="15" t="s">
        <v>84</v>
      </c>
      <c r="BK285" s="228">
        <f>ROUND(I285*H285,2)</f>
        <v>0</v>
      </c>
      <c r="BL285" s="15" t="s">
        <v>134</v>
      </c>
      <c r="BM285" s="227" t="s">
        <v>487</v>
      </c>
    </row>
    <row r="286" s="13" customFormat="1">
      <c r="A286" s="13"/>
      <c r="B286" s="229"/>
      <c r="C286" s="230"/>
      <c r="D286" s="231" t="s">
        <v>172</v>
      </c>
      <c r="E286" s="232" t="s">
        <v>1</v>
      </c>
      <c r="F286" s="233" t="s">
        <v>488</v>
      </c>
      <c r="G286" s="230"/>
      <c r="H286" s="234">
        <v>4.2000000000000002</v>
      </c>
      <c r="I286" s="235"/>
      <c r="J286" s="230"/>
      <c r="K286" s="230"/>
      <c r="L286" s="236"/>
      <c r="M286" s="237"/>
      <c r="N286" s="238"/>
      <c r="O286" s="238"/>
      <c r="P286" s="238"/>
      <c r="Q286" s="238"/>
      <c r="R286" s="238"/>
      <c r="S286" s="238"/>
      <c r="T286" s="239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0" t="s">
        <v>172</v>
      </c>
      <c r="AU286" s="240" t="s">
        <v>86</v>
      </c>
      <c r="AV286" s="13" t="s">
        <v>86</v>
      </c>
      <c r="AW286" s="13" t="s">
        <v>32</v>
      </c>
      <c r="AX286" s="13" t="s">
        <v>84</v>
      </c>
      <c r="AY286" s="240" t="s">
        <v>127</v>
      </c>
    </row>
    <row r="287" s="13" customFormat="1">
      <c r="A287" s="13"/>
      <c r="B287" s="229"/>
      <c r="C287" s="230"/>
      <c r="D287" s="231" t="s">
        <v>172</v>
      </c>
      <c r="E287" s="230"/>
      <c r="F287" s="233" t="s">
        <v>489</v>
      </c>
      <c r="G287" s="230"/>
      <c r="H287" s="234">
        <v>4.6200000000000001</v>
      </c>
      <c r="I287" s="235"/>
      <c r="J287" s="230"/>
      <c r="K287" s="230"/>
      <c r="L287" s="236"/>
      <c r="M287" s="237"/>
      <c r="N287" s="238"/>
      <c r="O287" s="238"/>
      <c r="P287" s="238"/>
      <c r="Q287" s="238"/>
      <c r="R287" s="238"/>
      <c r="S287" s="238"/>
      <c r="T287" s="23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0" t="s">
        <v>172</v>
      </c>
      <c r="AU287" s="240" t="s">
        <v>86</v>
      </c>
      <c r="AV287" s="13" t="s">
        <v>86</v>
      </c>
      <c r="AW287" s="13" t="s">
        <v>4</v>
      </c>
      <c r="AX287" s="13" t="s">
        <v>84</v>
      </c>
      <c r="AY287" s="240" t="s">
        <v>127</v>
      </c>
    </row>
    <row r="288" s="2" customFormat="1" ht="33" customHeight="1">
      <c r="A288" s="36"/>
      <c r="B288" s="37"/>
      <c r="C288" s="216" t="s">
        <v>490</v>
      </c>
      <c r="D288" s="216" t="s">
        <v>129</v>
      </c>
      <c r="E288" s="217" t="s">
        <v>491</v>
      </c>
      <c r="F288" s="218" t="s">
        <v>492</v>
      </c>
      <c r="G288" s="219" t="s">
        <v>154</v>
      </c>
      <c r="H288" s="220">
        <v>4.5</v>
      </c>
      <c r="I288" s="221"/>
      <c r="J288" s="222">
        <f>ROUND(I288*H288,2)</f>
        <v>0</v>
      </c>
      <c r="K288" s="218" t="s">
        <v>133</v>
      </c>
      <c r="L288" s="42"/>
      <c r="M288" s="223" t="s">
        <v>1</v>
      </c>
      <c r="N288" s="224" t="s">
        <v>41</v>
      </c>
      <c r="O288" s="89"/>
      <c r="P288" s="225">
        <f>O288*H288</f>
        <v>0</v>
      </c>
      <c r="Q288" s="225">
        <v>0.15540000000000001</v>
      </c>
      <c r="R288" s="225">
        <f>Q288*H288</f>
        <v>0.69930000000000003</v>
      </c>
      <c r="S288" s="225">
        <v>0</v>
      </c>
      <c r="T288" s="226">
        <f>S288*H288</f>
        <v>0</v>
      </c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R288" s="227" t="s">
        <v>134</v>
      </c>
      <c r="AT288" s="227" t="s">
        <v>129</v>
      </c>
      <c r="AU288" s="227" t="s">
        <v>86</v>
      </c>
      <c r="AY288" s="15" t="s">
        <v>127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15" t="s">
        <v>84</v>
      </c>
      <c r="BK288" s="228">
        <f>ROUND(I288*H288,2)</f>
        <v>0</v>
      </c>
      <c r="BL288" s="15" t="s">
        <v>134</v>
      </c>
      <c r="BM288" s="227" t="s">
        <v>493</v>
      </c>
    </row>
    <row r="289" s="2" customFormat="1" ht="16.5" customHeight="1">
      <c r="A289" s="36"/>
      <c r="B289" s="37"/>
      <c r="C289" s="241" t="s">
        <v>494</v>
      </c>
      <c r="D289" s="241" t="s">
        <v>211</v>
      </c>
      <c r="E289" s="242" t="s">
        <v>495</v>
      </c>
      <c r="F289" s="243" t="s">
        <v>496</v>
      </c>
      <c r="G289" s="244" t="s">
        <v>154</v>
      </c>
      <c r="H289" s="245">
        <v>4.5899999999999999</v>
      </c>
      <c r="I289" s="246"/>
      <c r="J289" s="247">
        <f>ROUND(I289*H289,2)</f>
        <v>0</v>
      </c>
      <c r="K289" s="243" t="s">
        <v>133</v>
      </c>
      <c r="L289" s="248"/>
      <c r="M289" s="249" t="s">
        <v>1</v>
      </c>
      <c r="N289" s="250" t="s">
        <v>41</v>
      </c>
      <c r="O289" s="89"/>
      <c r="P289" s="225">
        <f>O289*H289</f>
        <v>0</v>
      </c>
      <c r="Q289" s="225">
        <v>0.080000000000000002</v>
      </c>
      <c r="R289" s="225">
        <f>Q289*H289</f>
        <v>0.36719999999999997</v>
      </c>
      <c r="S289" s="225">
        <v>0</v>
      </c>
      <c r="T289" s="226">
        <f>S289*H289</f>
        <v>0</v>
      </c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R289" s="227" t="s">
        <v>160</v>
      </c>
      <c r="AT289" s="227" t="s">
        <v>211</v>
      </c>
      <c r="AU289" s="227" t="s">
        <v>86</v>
      </c>
      <c r="AY289" s="15" t="s">
        <v>127</v>
      </c>
      <c r="BE289" s="228">
        <f>IF(N289="základní",J289,0)</f>
        <v>0</v>
      </c>
      <c r="BF289" s="228">
        <f>IF(N289="snížená",J289,0)</f>
        <v>0</v>
      </c>
      <c r="BG289" s="228">
        <f>IF(N289="zákl. přenesená",J289,0)</f>
        <v>0</v>
      </c>
      <c r="BH289" s="228">
        <f>IF(N289="sníž. přenesená",J289,0)</f>
        <v>0</v>
      </c>
      <c r="BI289" s="228">
        <f>IF(N289="nulová",J289,0)</f>
        <v>0</v>
      </c>
      <c r="BJ289" s="15" t="s">
        <v>84</v>
      </c>
      <c r="BK289" s="228">
        <f>ROUND(I289*H289,2)</f>
        <v>0</v>
      </c>
      <c r="BL289" s="15" t="s">
        <v>134</v>
      </c>
      <c r="BM289" s="227" t="s">
        <v>497</v>
      </c>
    </row>
    <row r="290" s="13" customFormat="1">
      <c r="A290" s="13"/>
      <c r="B290" s="229"/>
      <c r="C290" s="230"/>
      <c r="D290" s="231" t="s">
        <v>172</v>
      </c>
      <c r="E290" s="230"/>
      <c r="F290" s="233" t="s">
        <v>498</v>
      </c>
      <c r="G290" s="230"/>
      <c r="H290" s="234">
        <v>4.5899999999999999</v>
      </c>
      <c r="I290" s="235"/>
      <c r="J290" s="230"/>
      <c r="K290" s="230"/>
      <c r="L290" s="236"/>
      <c r="M290" s="237"/>
      <c r="N290" s="238"/>
      <c r="O290" s="238"/>
      <c r="P290" s="238"/>
      <c r="Q290" s="238"/>
      <c r="R290" s="238"/>
      <c r="S290" s="238"/>
      <c r="T290" s="239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0" t="s">
        <v>172</v>
      </c>
      <c r="AU290" s="240" t="s">
        <v>86</v>
      </c>
      <c r="AV290" s="13" t="s">
        <v>86</v>
      </c>
      <c r="AW290" s="13" t="s">
        <v>4</v>
      </c>
      <c r="AX290" s="13" t="s">
        <v>84</v>
      </c>
      <c r="AY290" s="240" t="s">
        <v>127</v>
      </c>
    </row>
    <row r="291" s="2" customFormat="1" ht="33" customHeight="1">
      <c r="A291" s="36"/>
      <c r="B291" s="37"/>
      <c r="C291" s="216" t="s">
        <v>499</v>
      </c>
      <c r="D291" s="216" t="s">
        <v>129</v>
      </c>
      <c r="E291" s="217" t="s">
        <v>500</v>
      </c>
      <c r="F291" s="218" t="s">
        <v>501</v>
      </c>
      <c r="G291" s="219" t="s">
        <v>154</v>
      </c>
      <c r="H291" s="220">
        <v>9</v>
      </c>
      <c r="I291" s="221"/>
      <c r="J291" s="222">
        <f>ROUND(I291*H291,2)</f>
        <v>0</v>
      </c>
      <c r="K291" s="218" t="s">
        <v>133</v>
      </c>
      <c r="L291" s="42"/>
      <c r="M291" s="223" t="s">
        <v>1</v>
      </c>
      <c r="N291" s="224" t="s">
        <v>41</v>
      </c>
      <c r="O291" s="89"/>
      <c r="P291" s="225">
        <f>O291*H291</f>
        <v>0</v>
      </c>
      <c r="Q291" s="225">
        <v>0.1295</v>
      </c>
      <c r="R291" s="225">
        <f>Q291*H291</f>
        <v>1.1655</v>
      </c>
      <c r="S291" s="225">
        <v>0</v>
      </c>
      <c r="T291" s="226">
        <f>S291*H291</f>
        <v>0</v>
      </c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R291" s="227" t="s">
        <v>134</v>
      </c>
      <c r="AT291" s="227" t="s">
        <v>129</v>
      </c>
      <c r="AU291" s="227" t="s">
        <v>86</v>
      </c>
      <c r="AY291" s="15" t="s">
        <v>127</v>
      </c>
      <c r="BE291" s="228">
        <f>IF(N291="základní",J291,0)</f>
        <v>0</v>
      </c>
      <c r="BF291" s="228">
        <f>IF(N291="snížená",J291,0)</f>
        <v>0</v>
      </c>
      <c r="BG291" s="228">
        <f>IF(N291="zákl. přenesená",J291,0)</f>
        <v>0</v>
      </c>
      <c r="BH291" s="228">
        <f>IF(N291="sníž. přenesená",J291,0)</f>
        <v>0</v>
      </c>
      <c r="BI291" s="228">
        <f>IF(N291="nulová",J291,0)</f>
        <v>0</v>
      </c>
      <c r="BJ291" s="15" t="s">
        <v>84</v>
      </c>
      <c r="BK291" s="228">
        <f>ROUND(I291*H291,2)</f>
        <v>0</v>
      </c>
      <c r="BL291" s="15" t="s">
        <v>134</v>
      </c>
      <c r="BM291" s="227" t="s">
        <v>502</v>
      </c>
    </row>
    <row r="292" s="2" customFormat="1" ht="16.5" customHeight="1">
      <c r="A292" s="36"/>
      <c r="B292" s="37"/>
      <c r="C292" s="241" t="s">
        <v>503</v>
      </c>
      <c r="D292" s="241" t="s">
        <v>211</v>
      </c>
      <c r="E292" s="242" t="s">
        <v>504</v>
      </c>
      <c r="F292" s="243" t="s">
        <v>505</v>
      </c>
      <c r="G292" s="244" t="s">
        <v>154</v>
      </c>
      <c r="H292" s="245">
        <v>9.1799999999999997</v>
      </c>
      <c r="I292" s="246"/>
      <c r="J292" s="247">
        <f>ROUND(I292*H292,2)</f>
        <v>0</v>
      </c>
      <c r="K292" s="243" t="s">
        <v>133</v>
      </c>
      <c r="L292" s="248"/>
      <c r="M292" s="249" t="s">
        <v>1</v>
      </c>
      <c r="N292" s="250" t="s">
        <v>41</v>
      </c>
      <c r="O292" s="89"/>
      <c r="P292" s="225">
        <f>O292*H292</f>
        <v>0</v>
      </c>
      <c r="Q292" s="225">
        <v>0.044999999999999998</v>
      </c>
      <c r="R292" s="225">
        <f>Q292*H292</f>
        <v>0.41309999999999997</v>
      </c>
      <c r="S292" s="225">
        <v>0</v>
      </c>
      <c r="T292" s="226">
        <f>S292*H292</f>
        <v>0</v>
      </c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R292" s="227" t="s">
        <v>160</v>
      </c>
      <c r="AT292" s="227" t="s">
        <v>211</v>
      </c>
      <c r="AU292" s="227" t="s">
        <v>86</v>
      </c>
      <c r="AY292" s="15" t="s">
        <v>127</v>
      </c>
      <c r="BE292" s="228">
        <f>IF(N292="základní",J292,0)</f>
        <v>0</v>
      </c>
      <c r="BF292" s="228">
        <f>IF(N292="snížená",J292,0)</f>
        <v>0</v>
      </c>
      <c r="BG292" s="228">
        <f>IF(N292="zákl. přenesená",J292,0)</f>
        <v>0</v>
      </c>
      <c r="BH292" s="228">
        <f>IF(N292="sníž. přenesená",J292,0)</f>
        <v>0</v>
      </c>
      <c r="BI292" s="228">
        <f>IF(N292="nulová",J292,0)</f>
        <v>0</v>
      </c>
      <c r="BJ292" s="15" t="s">
        <v>84</v>
      </c>
      <c r="BK292" s="228">
        <f>ROUND(I292*H292,2)</f>
        <v>0</v>
      </c>
      <c r="BL292" s="15" t="s">
        <v>134</v>
      </c>
      <c r="BM292" s="227" t="s">
        <v>506</v>
      </c>
    </row>
    <row r="293" s="13" customFormat="1">
      <c r="A293" s="13"/>
      <c r="B293" s="229"/>
      <c r="C293" s="230"/>
      <c r="D293" s="231" t="s">
        <v>172</v>
      </c>
      <c r="E293" s="230"/>
      <c r="F293" s="233" t="s">
        <v>507</v>
      </c>
      <c r="G293" s="230"/>
      <c r="H293" s="234">
        <v>9.1799999999999997</v>
      </c>
      <c r="I293" s="235"/>
      <c r="J293" s="230"/>
      <c r="K293" s="230"/>
      <c r="L293" s="236"/>
      <c r="M293" s="237"/>
      <c r="N293" s="238"/>
      <c r="O293" s="238"/>
      <c r="P293" s="238"/>
      <c r="Q293" s="238"/>
      <c r="R293" s="238"/>
      <c r="S293" s="238"/>
      <c r="T293" s="23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0" t="s">
        <v>172</v>
      </c>
      <c r="AU293" s="240" t="s">
        <v>86</v>
      </c>
      <c r="AV293" s="13" t="s">
        <v>86</v>
      </c>
      <c r="AW293" s="13" t="s">
        <v>4</v>
      </c>
      <c r="AX293" s="13" t="s">
        <v>84</v>
      </c>
      <c r="AY293" s="240" t="s">
        <v>127</v>
      </c>
    </row>
    <row r="294" s="2" customFormat="1" ht="24.15" customHeight="1">
      <c r="A294" s="36"/>
      <c r="B294" s="37"/>
      <c r="C294" s="216" t="s">
        <v>508</v>
      </c>
      <c r="D294" s="216" t="s">
        <v>129</v>
      </c>
      <c r="E294" s="217" t="s">
        <v>509</v>
      </c>
      <c r="F294" s="218" t="s">
        <v>510</v>
      </c>
      <c r="G294" s="219" t="s">
        <v>154</v>
      </c>
      <c r="H294" s="220">
        <v>262</v>
      </c>
      <c r="I294" s="221"/>
      <c r="J294" s="222">
        <f>ROUND(I294*H294,2)</f>
        <v>0</v>
      </c>
      <c r="K294" s="218" t="s">
        <v>133</v>
      </c>
      <c r="L294" s="42"/>
      <c r="M294" s="223" t="s">
        <v>1</v>
      </c>
      <c r="N294" s="224" t="s">
        <v>41</v>
      </c>
      <c r="O294" s="89"/>
      <c r="P294" s="225">
        <f>O294*H294</f>
        <v>0</v>
      </c>
      <c r="Q294" s="225">
        <v>0.14066999999999999</v>
      </c>
      <c r="R294" s="225">
        <f>Q294*H294</f>
        <v>36.855539999999998</v>
      </c>
      <c r="S294" s="225">
        <v>0</v>
      </c>
      <c r="T294" s="226">
        <f>S294*H294</f>
        <v>0</v>
      </c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R294" s="227" t="s">
        <v>134</v>
      </c>
      <c r="AT294" s="227" t="s">
        <v>129</v>
      </c>
      <c r="AU294" s="227" t="s">
        <v>86</v>
      </c>
      <c r="AY294" s="15" t="s">
        <v>127</v>
      </c>
      <c r="BE294" s="228">
        <f>IF(N294="základní",J294,0)</f>
        <v>0</v>
      </c>
      <c r="BF294" s="228">
        <f>IF(N294="snížená",J294,0)</f>
        <v>0</v>
      </c>
      <c r="BG294" s="228">
        <f>IF(N294="zákl. přenesená",J294,0)</f>
        <v>0</v>
      </c>
      <c r="BH294" s="228">
        <f>IF(N294="sníž. přenesená",J294,0)</f>
        <v>0</v>
      </c>
      <c r="BI294" s="228">
        <f>IF(N294="nulová",J294,0)</f>
        <v>0</v>
      </c>
      <c r="BJ294" s="15" t="s">
        <v>84</v>
      </c>
      <c r="BK294" s="228">
        <f>ROUND(I294*H294,2)</f>
        <v>0</v>
      </c>
      <c r="BL294" s="15" t="s">
        <v>134</v>
      </c>
      <c r="BM294" s="227" t="s">
        <v>511</v>
      </c>
    </row>
    <row r="295" s="13" customFormat="1">
      <c r="A295" s="13"/>
      <c r="B295" s="229"/>
      <c r="C295" s="230"/>
      <c r="D295" s="231" t="s">
        <v>172</v>
      </c>
      <c r="E295" s="232" t="s">
        <v>1</v>
      </c>
      <c r="F295" s="233" t="s">
        <v>512</v>
      </c>
      <c r="G295" s="230"/>
      <c r="H295" s="234">
        <v>262</v>
      </c>
      <c r="I295" s="235"/>
      <c r="J295" s="230"/>
      <c r="K295" s="230"/>
      <c r="L295" s="236"/>
      <c r="M295" s="237"/>
      <c r="N295" s="238"/>
      <c r="O295" s="238"/>
      <c r="P295" s="238"/>
      <c r="Q295" s="238"/>
      <c r="R295" s="238"/>
      <c r="S295" s="238"/>
      <c r="T295" s="239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0" t="s">
        <v>172</v>
      </c>
      <c r="AU295" s="240" t="s">
        <v>86</v>
      </c>
      <c r="AV295" s="13" t="s">
        <v>86</v>
      </c>
      <c r="AW295" s="13" t="s">
        <v>32</v>
      </c>
      <c r="AX295" s="13" t="s">
        <v>84</v>
      </c>
      <c r="AY295" s="240" t="s">
        <v>127</v>
      </c>
    </row>
    <row r="296" s="2" customFormat="1" ht="16.5" customHeight="1">
      <c r="A296" s="36"/>
      <c r="B296" s="37"/>
      <c r="C296" s="241" t="s">
        <v>513</v>
      </c>
      <c r="D296" s="241" t="s">
        <v>211</v>
      </c>
      <c r="E296" s="242" t="s">
        <v>514</v>
      </c>
      <c r="F296" s="243" t="s">
        <v>515</v>
      </c>
      <c r="G296" s="244" t="s">
        <v>154</v>
      </c>
      <c r="H296" s="245">
        <v>250.80000000000001</v>
      </c>
      <c r="I296" s="246"/>
      <c r="J296" s="247">
        <f>ROUND(I296*H296,2)</f>
        <v>0</v>
      </c>
      <c r="K296" s="243" t="s">
        <v>133</v>
      </c>
      <c r="L296" s="248"/>
      <c r="M296" s="249" t="s">
        <v>1</v>
      </c>
      <c r="N296" s="250" t="s">
        <v>41</v>
      </c>
      <c r="O296" s="89"/>
      <c r="P296" s="225">
        <f>O296*H296</f>
        <v>0</v>
      </c>
      <c r="Q296" s="225">
        <v>0.104</v>
      </c>
      <c r="R296" s="225">
        <f>Q296*H296</f>
        <v>26.083200000000001</v>
      </c>
      <c r="S296" s="225">
        <v>0</v>
      </c>
      <c r="T296" s="226">
        <f>S296*H296</f>
        <v>0</v>
      </c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R296" s="227" t="s">
        <v>160</v>
      </c>
      <c r="AT296" s="227" t="s">
        <v>211</v>
      </c>
      <c r="AU296" s="227" t="s">
        <v>86</v>
      </c>
      <c r="AY296" s="15" t="s">
        <v>127</v>
      </c>
      <c r="BE296" s="228">
        <f>IF(N296="základní",J296,0)</f>
        <v>0</v>
      </c>
      <c r="BF296" s="228">
        <f>IF(N296="snížená",J296,0)</f>
        <v>0</v>
      </c>
      <c r="BG296" s="228">
        <f>IF(N296="zákl. přenesená",J296,0)</f>
        <v>0</v>
      </c>
      <c r="BH296" s="228">
        <f>IF(N296="sníž. přenesená",J296,0)</f>
        <v>0</v>
      </c>
      <c r="BI296" s="228">
        <f>IF(N296="nulová",J296,0)</f>
        <v>0</v>
      </c>
      <c r="BJ296" s="15" t="s">
        <v>84</v>
      </c>
      <c r="BK296" s="228">
        <f>ROUND(I296*H296,2)</f>
        <v>0</v>
      </c>
      <c r="BL296" s="15" t="s">
        <v>134</v>
      </c>
      <c r="BM296" s="227" t="s">
        <v>516</v>
      </c>
    </row>
    <row r="297" s="13" customFormat="1">
      <c r="A297" s="13"/>
      <c r="B297" s="229"/>
      <c r="C297" s="230"/>
      <c r="D297" s="231" t="s">
        <v>172</v>
      </c>
      <c r="E297" s="230"/>
      <c r="F297" s="233" t="s">
        <v>517</v>
      </c>
      <c r="G297" s="230"/>
      <c r="H297" s="234">
        <v>250.80000000000001</v>
      </c>
      <c r="I297" s="235"/>
      <c r="J297" s="230"/>
      <c r="K297" s="230"/>
      <c r="L297" s="236"/>
      <c r="M297" s="237"/>
      <c r="N297" s="238"/>
      <c r="O297" s="238"/>
      <c r="P297" s="238"/>
      <c r="Q297" s="238"/>
      <c r="R297" s="238"/>
      <c r="S297" s="238"/>
      <c r="T297" s="239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0" t="s">
        <v>172</v>
      </c>
      <c r="AU297" s="240" t="s">
        <v>86</v>
      </c>
      <c r="AV297" s="13" t="s">
        <v>86</v>
      </c>
      <c r="AW297" s="13" t="s">
        <v>4</v>
      </c>
      <c r="AX297" s="13" t="s">
        <v>84</v>
      </c>
      <c r="AY297" s="240" t="s">
        <v>127</v>
      </c>
    </row>
    <row r="298" s="2" customFormat="1" ht="16.5" customHeight="1">
      <c r="A298" s="36"/>
      <c r="B298" s="37"/>
      <c r="C298" s="241" t="s">
        <v>518</v>
      </c>
      <c r="D298" s="241" t="s">
        <v>211</v>
      </c>
      <c r="E298" s="242" t="s">
        <v>519</v>
      </c>
      <c r="F298" s="243" t="s">
        <v>520</v>
      </c>
      <c r="G298" s="244" t="s">
        <v>154</v>
      </c>
      <c r="H298" s="245">
        <v>37.399999999999999</v>
      </c>
      <c r="I298" s="246"/>
      <c r="J298" s="247">
        <f>ROUND(I298*H298,2)</f>
        <v>0</v>
      </c>
      <c r="K298" s="243" t="s">
        <v>133</v>
      </c>
      <c r="L298" s="248"/>
      <c r="M298" s="249" t="s">
        <v>1</v>
      </c>
      <c r="N298" s="250" t="s">
        <v>41</v>
      </c>
      <c r="O298" s="89"/>
      <c r="P298" s="225">
        <f>O298*H298</f>
        <v>0</v>
      </c>
      <c r="Q298" s="225">
        <v>0.082000000000000003</v>
      </c>
      <c r="R298" s="225">
        <f>Q298*H298</f>
        <v>3.0668000000000002</v>
      </c>
      <c r="S298" s="225">
        <v>0</v>
      </c>
      <c r="T298" s="226">
        <f>S298*H298</f>
        <v>0</v>
      </c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R298" s="227" t="s">
        <v>160</v>
      </c>
      <c r="AT298" s="227" t="s">
        <v>211</v>
      </c>
      <c r="AU298" s="227" t="s">
        <v>86</v>
      </c>
      <c r="AY298" s="15" t="s">
        <v>127</v>
      </c>
      <c r="BE298" s="228">
        <f>IF(N298="základní",J298,0)</f>
        <v>0</v>
      </c>
      <c r="BF298" s="228">
        <f>IF(N298="snížená",J298,0)</f>
        <v>0</v>
      </c>
      <c r="BG298" s="228">
        <f>IF(N298="zákl. přenesená",J298,0)</f>
        <v>0</v>
      </c>
      <c r="BH298" s="228">
        <f>IF(N298="sníž. přenesená",J298,0)</f>
        <v>0</v>
      </c>
      <c r="BI298" s="228">
        <f>IF(N298="nulová",J298,0)</f>
        <v>0</v>
      </c>
      <c r="BJ298" s="15" t="s">
        <v>84</v>
      </c>
      <c r="BK298" s="228">
        <f>ROUND(I298*H298,2)</f>
        <v>0</v>
      </c>
      <c r="BL298" s="15" t="s">
        <v>134</v>
      </c>
      <c r="BM298" s="227" t="s">
        <v>521</v>
      </c>
    </row>
    <row r="299" s="13" customFormat="1">
      <c r="A299" s="13"/>
      <c r="B299" s="229"/>
      <c r="C299" s="230"/>
      <c r="D299" s="231" t="s">
        <v>172</v>
      </c>
      <c r="E299" s="230"/>
      <c r="F299" s="233" t="s">
        <v>522</v>
      </c>
      <c r="G299" s="230"/>
      <c r="H299" s="234">
        <v>37.399999999999999</v>
      </c>
      <c r="I299" s="235"/>
      <c r="J299" s="230"/>
      <c r="K299" s="230"/>
      <c r="L299" s="236"/>
      <c r="M299" s="237"/>
      <c r="N299" s="238"/>
      <c r="O299" s="238"/>
      <c r="P299" s="238"/>
      <c r="Q299" s="238"/>
      <c r="R299" s="238"/>
      <c r="S299" s="238"/>
      <c r="T299" s="239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0" t="s">
        <v>172</v>
      </c>
      <c r="AU299" s="240" t="s">
        <v>86</v>
      </c>
      <c r="AV299" s="13" t="s">
        <v>86</v>
      </c>
      <c r="AW299" s="13" t="s">
        <v>4</v>
      </c>
      <c r="AX299" s="13" t="s">
        <v>84</v>
      </c>
      <c r="AY299" s="240" t="s">
        <v>127</v>
      </c>
    </row>
    <row r="300" s="2" customFormat="1" ht="24.15" customHeight="1">
      <c r="A300" s="36"/>
      <c r="B300" s="37"/>
      <c r="C300" s="216" t="s">
        <v>523</v>
      </c>
      <c r="D300" s="216" t="s">
        <v>129</v>
      </c>
      <c r="E300" s="217" t="s">
        <v>524</v>
      </c>
      <c r="F300" s="218" t="s">
        <v>525</v>
      </c>
      <c r="G300" s="219" t="s">
        <v>154</v>
      </c>
      <c r="H300" s="220">
        <v>20</v>
      </c>
      <c r="I300" s="221"/>
      <c r="J300" s="222">
        <f>ROUND(I300*H300,2)</f>
        <v>0</v>
      </c>
      <c r="K300" s="218" t="s">
        <v>133</v>
      </c>
      <c r="L300" s="42"/>
      <c r="M300" s="223" t="s">
        <v>1</v>
      </c>
      <c r="N300" s="224" t="s">
        <v>41</v>
      </c>
      <c r="O300" s="89"/>
      <c r="P300" s="225">
        <f>O300*H300</f>
        <v>0</v>
      </c>
      <c r="Q300" s="225">
        <v>0</v>
      </c>
      <c r="R300" s="225">
        <f>Q300*H300</f>
        <v>0</v>
      </c>
      <c r="S300" s="225">
        <v>0</v>
      </c>
      <c r="T300" s="226">
        <f>S300*H300</f>
        <v>0</v>
      </c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R300" s="227" t="s">
        <v>134</v>
      </c>
      <c r="AT300" s="227" t="s">
        <v>129</v>
      </c>
      <c r="AU300" s="227" t="s">
        <v>86</v>
      </c>
      <c r="AY300" s="15" t="s">
        <v>127</v>
      </c>
      <c r="BE300" s="228">
        <f>IF(N300="základní",J300,0)</f>
        <v>0</v>
      </c>
      <c r="BF300" s="228">
        <f>IF(N300="snížená",J300,0)</f>
        <v>0</v>
      </c>
      <c r="BG300" s="228">
        <f>IF(N300="zákl. přenesená",J300,0)</f>
        <v>0</v>
      </c>
      <c r="BH300" s="228">
        <f>IF(N300="sníž. přenesená",J300,0)</f>
        <v>0</v>
      </c>
      <c r="BI300" s="228">
        <f>IF(N300="nulová",J300,0)</f>
        <v>0</v>
      </c>
      <c r="BJ300" s="15" t="s">
        <v>84</v>
      </c>
      <c r="BK300" s="228">
        <f>ROUND(I300*H300,2)</f>
        <v>0</v>
      </c>
      <c r="BL300" s="15" t="s">
        <v>134</v>
      </c>
      <c r="BM300" s="227" t="s">
        <v>526</v>
      </c>
    </row>
    <row r="301" s="2" customFormat="1" ht="24.15" customHeight="1">
      <c r="A301" s="36"/>
      <c r="B301" s="37"/>
      <c r="C301" s="216" t="s">
        <v>527</v>
      </c>
      <c r="D301" s="216" t="s">
        <v>129</v>
      </c>
      <c r="E301" s="217" t="s">
        <v>528</v>
      </c>
      <c r="F301" s="218" t="s">
        <v>529</v>
      </c>
      <c r="G301" s="219" t="s">
        <v>154</v>
      </c>
      <c r="H301" s="220">
        <v>20</v>
      </c>
      <c r="I301" s="221"/>
      <c r="J301" s="222">
        <f>ROUND(I301*H301,2)</f>
        <v>0</v>
      </c>
      <c r="K301" s="218" t="s">
        <v>133</v>
      </c>
      <c r="L301" s="42"/>
      <c r="M301" s="223" t="s">
        <v>1</v>
      </c>
      <c r="N301" s="224" t="s">
        <v>41</v>
      </c>
      <c r="O301" s="89"/>
      <c r="P301" s="225">
        <f>O301*H301</f>
        <v>0</v>
      </c>
      <c r="Q301" s="225">
        <v>6.0000000000000002E-05</v>
      </c>
      <c r="R301" s="225">
        <f>Q301*H301</f>
        <v>0.0012000000000000001</v>
      </c>
      <c r="S301" s="225">
        <v>0</v>
      </c>
      <c r="T301" s="226">
        <f>S301*H301</f>
        <v>0</v>
      </c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R301" s="227" t="s">
        <v>134</v>
      </c>
      <c r="AT301" s="227" t="s">
        <v>129</v>
      </c>
      <c r="AU301" s="227" t="s">
        <v>86</v>
      </c>
      <c r="AY301" s="15" t="s">
        <v>127</v>
      </c>
      <c r="BE301" s="228">
        <f>IF(N301="základní",J301,0)</f>
        <v>0</v>
      </c>
      <c r="BF301" s="228">
        <f>IF(N301="snížená",J301,0)</f>
        <v>0</v>
      </c>
      <c r="BG301" s="228">
        <f>IF(N301="zákl. přenesená",J301,0)</f>
        <v>0</v>
      </c>
      <c r="BH301" s="228">
        <f>IF(N301="sníž. přenesená",J301,0)</f>
        <v>0</v>
      </c>
      <c r="BI301" s="228">
        <f>IF(N301="nulová",J301,0)</f>
        <v>0</v>
      </c>
      <c r="BJ301" s="15" t="s">
        <v>84</v>
      </c>
      <c r="BK301" s="228">
        <f>ROUND(I301*H301,2)</f>
        <v>0</v>
      </c>
      <c r="BL301" s="15" t="s">
        <v>134</v>
      </c>
      <c r="BM301" s="227" t="s">
        <v>530</v>
      </c>
    </row>
    <row r="302" s="2" customFormat="1" ht="24.15" customHeight="1">
      <c r="A302" s="36"/>
      <c r="B302" s="37"/>
      <c r="C302" s="216" t="s">
        <v>531</v>
      </c>
      <c r="D302" s="216" t="s">
        <v>129</v>
      </c>
      <c r="E302" s="217" t="s">
        <v>532</v>
      </c>
      <c r="F302" s="218" t="s">
        <v>533</v>
      </c>
      <c r="G302" s="219" t="s">
        <v>154</v>
      </c>
      <c r="H302" s="220">
        <v>44</v>
      </c>
      <c r="I302" s="221"/>
      <c r="J302" s="222">
        <f>ROUND(I302*H302,2)</f>
        <v>0</v>
      </c>
      <c r="K302" s="218" t="s">
        <v>133</v>
      </c>
      <c r="L302" s="42"/>
      <c r="M302" s="223" t="s">
        <v>1</v>
      </c>
      <c r="N302" s="224" t="s">
        <v>41</v>
      </c>
      <c r="O302" s="89"/>
      <c r="P302" s="225">
        <f>O302*H302</f>
        <v>0</v>
      </c>
      <c r="Q302" s="225">
        <v>0.29221000000000003</v>
      </c>
      <c r="R302" s="225">
        <f>Q302*H302</f>
        <v>12.857240000000001</v>
      </c>
      <c r="S302" s="225">
        <v>0</v>
      </c>
      <c r="T302" s="226">
        <f>S302*H302</f>
        <v>0</v>
      </c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R302" s="227" t="s">
        <v>134</v>
      </c>
      <c r="AT302" s="227" t="s">
        <v>129</v>
      </c>
      <c r="AU302" s="227" t="s">
        <v>86</v>
      </c>
      <c r="AY302" s="15" t="s">
        <v>127</v>
      </c>
      <c r="BE302" s="228">
        <f>IF(N302="základní",J302,0)</f>
        <v>0</v>
      </c>
      <c r="BF302" s="228">
        <f>IF(N302="snížená",J302,0)</f>
        <v>0</v>
      </c>
      <c r="BG302" s="228">
        <f>IF(N302="zákl. přenesená",J302,0)</f>
        <v>0</v>
      </c>
      <c r="BH302" s="228">
        <f>IF(N302="sníž. přenesená",J302,0)</f>
        <v>0</v>
      </c>
      <c r="BI302" s="228">
        <f>IF(N302="nulová",J302,0)</f>
        <v>0</v>
      </c>
      <c r="BJ302" s="15" t="s">
        <v>84</v>
      </c>
      <c r="BK302" s="228">
        <f>ROUND(I302*H302,2)</f>
        <v>0</v>
      </c>
      <c r="BL302" s="15" t="s">
        <v>134</v>
      </c>
      <c r="BM302" s="227" t="s">
        <v>534</v>
      </c>
    </row>
    <row r="303" s="13" customFormat="1">
      <c r="A303" s="13"/>
      <c r="B303" s="229"/>
      <c r="C303" s="230"/>
      <c r="D303" s="231" t="s">
        <v>172</v>
      </c>
      <c r="E303" s="232" t="s">
        <v>1</v>
      </c>
      <c r="F303" s="233" t="s">
        <v>535</v>
      </c>
      <c r="G303" s="230"/>
      <c r="H303" s="234">
        <v>44</v>
      </c>
      <c r="I303" s="235"/>
      <c r="J303" s="230"/>
      <c r="K303" s="230"/>
      <c r="L303" s="236"/>
      <c r="M303" s="237"/>
      <c r="N303" s="238"/>
      <c r="O303" s="238"/>
      <c r="P303" s="238"/>
      <c r="Q303" s="238"/>
      <c r="R303" s="238"/>
      <c r="S303" s="238"/>
      <c r="T303" s="23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0" t="s">
        <v>172</v>
      </c>
      <c r="AU303" s="240" t="s">
        <v>86</v>
      </c>
      <c r="AV303" s="13" t="s">
        <v>86</v>
      </c>
      <c r="AW303" s="13" t="s">
        <v>32</v>
      </c>
      <c r="AX303" s="13" t="s">
        <v>84</v>
      </c>
      <c r="AY303" s="240" t="s">
        <v>127</v>
      </c>
    </row>
    <row r="304" s="2" customFormat="1" ht="24.15" customHeight="1">
      <c r="A304" s="36"/>
      <c r="B304" s="37"/>
      <c r="C304" s="241" t="s">
        <v>536</v>
      </c>
      <c r="D304" s="241" t="s">
        <v>211</v>
      </c>
      <c r="E304" s="242" t="s">
        <v>537</v>
      </c>
      <c r="F304" s="243" t="s">
        <v>538</v>
      </c>
      <c r="G304" s="244" t="s">
        <v>154</v>
      </c>
      <c r="H304" s="245">
        <v>43</v>
      </c>
      <c r="I304" s="246"/>
      <c r="J304" s="247">
        <f>ROUND(I304*H304,2)</f>
        <v>0</v>
      </c>
      <c r="K304" s="243" t="s">
        <v>133</v>
      </c>
      <c r="L304" s="248"/>
      <c r="M304" s="249" t="s">
        <v>1</v>
      </c>
      <c r="N304" s="250" t="s">
        <v>41</v>
      </c>
      <c r="O304" s="89"/>
      <c r="P304" s="225">
        <f>O304*H304</f>
        <v>0</v>
      </c>
      <c r="Q304" s="225">
        <v>0.0040000000000000001</v>
      </c>
      <c r="R304" s="225">
        <f>Q304*H304</f>
        <v>0.17200000000000001</v>
      </c>
      <c r="S304" s="225">
        <v>0</v>
      </c>
      <c r="T304" s="226">
        <f>S304*H304</f>
        <v>0</v>
      </c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R304" s="227" t="s">
        <v>160</v>
      </c>
      <c r="AT304" s="227" t="s">
        <v>211</v>
      </c>
      <c r="AU304" s="227" t="s">
        <v>86</v>
      </c>
      <c r="AY304" s="15" t="s">
        <v>127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15" t="s">
        <v>84</v>
      </c>
      <c r="BK304" s="228">
        <f>ROUND(I304*H304,2)</f>
        <v>0</v>
      </c>
      <c r="BL304" s="15" t="s">
        <v>134</v>
      </c>
      <c r="BM304" s="227" t="s">
        <v>539</v>
      </c>
    </row>
    <row r="305" s="13" customFormat="1">
      <c r="A305" s="13"/>
      <c r="B305" s="229"/>
      <c r="C305" s="230"/>
      <c r="D305" s="231" t="s">
        <v>172</v>
      </c>
      <c r="E305" s="232" t="s">
        <v>1</v>
      </c>
      <c r="F305" s="233" t="s">
        <v>540</v>
      </c>
      <c r="G305" s="230"/>
      <c r="H305" s="234">
        <v>43</v>
      </c>
      <c r="I305" s="235"/>
      <c r="J305" s="230"/>
      <c r="K305" s="230"/>
      <c r="L305" s="236"/>
      <c r="M305" s="237"/>
      <c r="N305" s="238"/>
      <c r="O305" s="238"/>
      <c r="P305" s="238"/>
      <c r="Q305" s="238"/>
      <c r="R305" s="238"/>
      <c r="S305" s="238"/>
      <c r="T305" s="239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0" t="s">
        <v>172</v>
      </c>
      <c r="AU305" s="240" t="s">
        <v>86</v>
      </c>
      <c r="AV305" s="13" t="s">
        <v>86</v>
      </c>
      <c r="AW305" s="13" t="s">
        <v>32</v>
      </c>
      <c r="AX305" s="13" t="s">
        <v>84</v>
      </c>
      <c r="AY305" s="240" t="s">
        <v>127</v>
      </c>
    </row>
    <row r="306" s="2" customFormat="1" ht="21.75" customHeight="1">
      <c r="A306" s="36"/>
      <c r="B306" s="37"/>
      <c r="C306" s="241" t="s">
        <v>541</v>
      </c>
      <c r="D306" s="241" t="s">
        <v>211</v>
      </c>
      <c r="E306" s="242" t="s">
        <v>542</v>
      </c>
      <c r="F306" s="243" t="s">
        <v>543</v>
      </c>
      <c r="G306" s="244" t="s">
        <v>132</v>
      </c>
      <c r="H306" s="245">
        <v>4</v>
      </c>
      <c r="I306" s="246"/>
      <c r="J306" s="247">
        <f>ROUND(I306*H306,2)</f>
        <v>0</v>
      </c>
      <c r="K306" s="243" t="s">
        <v>133</v>
      </c>
      <c r="L306" s="248"/>
      <c r="M306" s="249" t="s">
        <v>1</v>
      </c>
      <c r="N306" s="250" t="s">
        <v>41</v>
      </c>
      <c r="O306" s="89"/>
      <c r="P306" s="225">
        <f>O306*H306</f>
        <v>0</v>
      </c>
      <c r="Q306" s="225">
        <v>0.00069999999999999999</v>
      </c>
      <c r="R306" s="225">
        <f>Q306*H306</f>
        <v>0.0028</v>
      </c>
      <c r="S306" s="225">
        <v>0</v>
      </c>
      <c r="T306" s="226">
        <f>S306*H306</f>
        <v>0</v>
      </c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R306" s="227" t="s">
        <v>160</v>
      </c>
      <c r="AT306" s="227" t="s">
        <v>211</v>
      </c>
      <c r="AU306" s="227" t="s">
        <v>86</v>
      </c>
      <c r="AY306" s="15" t="s">
        <v>127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15" t="s">
        <v>84</v>
      </c>
      <c r="BK306" s="228">
        <f>ROUND(I306*H306,2)</f>
        <v>0</v>
      </c>
      <c r="BL306" s="15" t="s">
        <v>134</v>
      </c>
      <c r="BM306" s="227" t="s">
        <v>544</v>
      </c>
    </row>
    <row r="307" s="2" customFormat="1" ht="33" customHeight="1">
      <c r="A307" s="36"/>
      <c r="B307" s="37"/>
      <c r="C307" s="241" t="s">
        <v>545</v>
      </c>
      <c r="D307" s="241" t="s">
        <v>211</v>
      </c>
      <c r="E307" s="242" t="s">
        <v>546</v>
      </c>
      <c r="F307" s="243" t="s">
        <v>547</v>
      </c>
      <c r="G307" s="244" t="s">
        <v>132</v>
      </c>
      <c r="H307" s="245">
        <v>2</v>
      </c>
      <c r="I307" s="246"/>
      <c r="J307" s="247">
        <f>ROUND(I307*H307,2)</f>
        <v>0</v>
      </c>
      <c r="K307" s="243" t="s">
        <v>133</v>
      </c>
      <c r="L307" s="248"/>
      <c r="M307" s="249" t="s">
        <v>1</v>
      </c>
      <c r="N307" s="250" t="s">
        <v>41</v>
      </c>
      <c r="O307" s="89"/>
      <c r="P307" s="225">
        <f>O307*H307</f>
        <v>0</v>
      </c>
      <c r="Q307" s="225">
        <v>0.0114</v>
      </c>
      <c r="R307" s="225">
        <f>Q307*H307</f>
        <v>0.022800000000000001</v>
      </c>
      <c r="S307" s="225">
        <v>0</v>
      </c>
      <c r="T307" s="226">
        <f>S307*H307</f>
        <v>0</v>
      </c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R307" s="227" t="s">
        <v>160</v>
      </c>
      <c r="AT307" s="227" t="s">
        <v>211</v>
      </c>
      <c r="AU307" s="227" t="s">
        <v>86</v>
      </c>
      <c r="AY307" s="15" t="s">
        <v>127</v>
      </c>
      <c r="BE307" s="228">
        <f>IF(N307="základní",J307,0)</f>
        <v>0</v>
      </c>
      <c r="BF307" s="228">
        <f>IF(N307="snížená",J307,0)</f>
        <v>0</v>
      </c>
      <c r="BG307" s="228">
        <f>IF(N307="zákl. přenesená",J307,0)</f>
        <v>0</v>
      </c>
      <c r="BH307" s="228">
        <f>IF(N307="sníž. přenesená",J307,0)</f>
        <v>0</v>
      </c>
      <c r="BI307" s="228">
        <f>IF(N307="nulová",J307,0)</f>
        <v>0</v>
      </c>
      <c r="BJ307" s="15" t="s">
        <v>84</v>
      </c>
      <c r="BK307" s="228">
        <f>ROUND(I307*H307,2)</f>
        <v>0</v>
      </c>
      <c r="BL307" s="15" t="s">
        <v>134</v>
      </c>
      <c r="BM307" s="227" t="s">
        <v>548</v>
      </c>
    </row>
    <row r="308" s="12" customFormat="1" ht="22.8" customHeight="1">
      <c r="A308" s="12"/>
      <c r="B308" s="200"/>
      <c r="C308" s="201"/>
      <c r="D308" s="202" t="s">
        <v>75</v>
      </c>
      <c r="E308" s="214" t="s">
        <v>549</v>
      </c>
      <c r="F308" s="214" t="s">
        <v>550</v>
      </c>
      <c r="G308" s="201"/>
      <c r="H308" s="201"/>
      <c r="I308" s="204"/>
      <c r="J308" s="215">
        <f>BK308</f>
        <v>0</v>
      </c>
      <c r="K308" s="201"/>
      <c r="L308" s="206"/>
      <c r="M308" s="207"/>
      <c r="N308" s="208"/>
      <c r="O308" s="208"/>
      <c r="P308" s="209">
        <f>SUM(P309:P314)</f>
        <v>0</v>
      </c>
      <c r="Q308" s="208"/>
      <c r="R308" s="209">
        <f>SUM(R309:R314)</f>
        <v>0</v>
      </c>
      <c r="S308" s="208"/>
      <c r="T308" s="210">
        <f>SUM(T309:T314)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1" t="s">
        <v>84</v>
      </c>
      <c r="AT308" s="212" t="s">
        <v>75</v>
      </c>
      <c r="AU308" s="212" t="s">
        <v>84</v>
      </c>
      <c r="AY308" s="211" t="s">
        <v>127</v>
      </c>
      <c r="BK308" s="213">
        <f>SUM(BK309:BK314)</f>
        <v>0</v>
      </c>
    </row>
    <row r="309" s="2" customFormat="1" ht="21.75" customHeight="1">
      <c r="A309" s="36"/>
      <c r="B309" s="37"/>
      <c r="C309" s="216" t="s">
        <v>551</v>
      </c>
      <c r="D309" s="216" t="s">
        <v>129</v>
      </c>
      <c r="E309" s="217" t="s">
        <v>552</v>
      </c>
      <c r="F309" s="218" t="s">
        <v>553</v>
      </c>
      <c r="G309" s="219" t="s">
        <v>199</v>
      </c>
      <c r="H309" s="220">
        <v>187.143</v>
      </c>
      <c r="I309" s="221"/>
      <c r="J309" s="222">
        <f>ROUND(I309*H309,2)</f>
        <v>0</v>
      </c>
      <c r="K309" s="218" t="s">
        <v>133</v>
      </c>
      <c r="L309" s="42"/>
      <c r="M309" s="223" t="s">
        <v>1</v>
      </c>
      <c r="N309" s="224" t="s">
        <v>41</v>
      </c>
      <c r="O309" s="89"/>
      <c r="P309" s="225">
        <f>O309*H309</f>
        <v>0</v>
      </c>
      <c r="Q309" s="225">
        <v>0</v>
      </c>
      <c r="R309" s="225">
        <f>Q309*H309</f>
        <v>0</v>
      </c>
      <c r="S309" s="225">
        <v>0</v>
      </c>
      <c r="T309" s="226">
        <f>S309*H309</f>
        <v>0</v>
      </c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R309" s="227" t="s">
        <v>134</v>
      </c>
      <c r="AT309" s="227" t="s">
        <v>129</v>
      </c>
      <c r="AU309" s="227" t="s">
        <v>86</v>
      </c>
      <c r="AY309" s="15" t="s">
        <v>127</v>
      </c>
      <c r="BE309" s="228">
        <f>IF(N309="základní",J309,0)</f>
        <v>0</v>
      </c>
      <c r="BF309" s="228">
        <f>IF(N309="snížená",J309,0)</f>
        <v>0</v>
      </c>
      <c r="BG309" s="228">
        <f>IF(N309="zákl. přenesená",J309,0)</f>
        <v>0</v>
      </c>
      <c r="BH309" s="228">
        <f>IF(N309="sníž. přenesená",J309,0)</f>
        <v>0</v>
      </c>
      <c r="BI309" s="228">
        <f>IF(N309="nulová",J309,0)</f>
        <v>0</v>
      </c>
      <c r="BJ309" s="15" t="s">
        <v>84</v>
      </c>
      <c r="BK309" s="228">
        <f>ROUND(I309*H309,2)</f>
        <v>0</v>
      </c>
      <c r="BL309" s="15" t="s">
        <v>134</v>
      </c>
      <c r="BM309" s="227" t="s">
        <v>554</v>
      </c>
    </row>
    <row r="310" s="2" customFormat="1" ht="24.15" customHeight="1">
      <c r="A310" s="36"/>
      <c r="B310" s="37"/>
      <c r="C310" s="216" t="s">
        <v>555</v>
      </c>
      <c r="D310" s="216" t="s">
        <v>129</v>
      </c>
      <c r="E310" s="217" t="s">
        <v>556</v>
      </c>
      <c r="F310" s="218" t="s">
        <v>557</v>
      </c>
      <c r="G310" s="219" t="s">
        <v>199</v>
      </c>
      <c r="H310" s="220">
        <v>1684.287</v>
      </c>
      <c r="I310" s="221"/>
      <c r="J310" s="222">
        <f>ROUND(I310*H310,2)</f>
        <v>0</v>
      </c>
      <c r="K310" s="218" t="s">
        <v>133</v>
      </c>
      <c r="L310" s="42"/>
      <c r="M310" s="223" t="s">
        <v>1</v>
      </c>
      <c r="N310" s="224" t="s">
        <v>41</v>
      </c>
      <c r="O310" s="89"/>
      <c r="P310" s="225">
        <f>O310*H310</f>
        <v>0</v>
      </c>
      <c r="Q310" s="225">
        <v>0</v>
      </c>
      <c r="R310" s="225">
        <f>Q310*H310</f>
        <v>0</v>
      </c>
      <c r="S310" s="225">
        <v>0</v>
      </c>
      <c r="T310" s="226">
        <f>S310*H310</f>
        <v>0</v>
      </c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R310" s="227" t="s">
        <v>134</v>
      </c>
      <c r="AT310" s="227" t="s">
        <v>129</v>
      </c>
      <c r="AU310" s="227" t="s">
        <v>86</v>
      </c>
      <c r="AY310" s="15" t="s">
        <v>127</v>
      </c>
      <c r="BE310" s="228">
        <f>IF(N310="základní",J310,0)</f>
        <v>0</v>
      </c>
      <c r="BF310" s="228">
        <f>IF(N310="snížená",J310,0)</f>
        <v>0</v>
      </c>
      <c r="BG310" s="228">
        <f>IF(N310="zákl. přenesená",J310,0)</f>
        <v>0</v>
      </c>
      <c r="BH310" s="228">
        <f>IF(N310="sníž. přenesená",J310,0)</f>
        <v>0</v>
      </c>
      <c r="BI310" s="228">
        <f>IF(N310="nulová",J310,0)</f>
        <v>0</v>
      </c>
      <c r="BJ310" s="15" t="s">
        <v>84</v>
      </c>
      <c r="BK310" s="228">
        <f>ROUND(I310*H310,2)</f>
        <v>0</v>
      </c>
      <c r="BL310" s="15" t="s">
        <v>134</v>
      </c>
      <c r="BM310" s="227" t="s">
        <v>558</v>
      </c>
    </row>
    <row r="311" s="13" customFormat="1">
      <c r="A311" s="13"/>
      <c r="B311" s="229"/>
      <c r="C311" s="230"/>
      <c r="D311" s="231" t="s">
        <v>172</v>
      </c>
      <c r="E311" s="230"/>
      <c r="F311" s="233" t="s">
        <v>559</v>
      </c>
      <c r="G311" s="230"/>
      <c r="H311" s="234">
        <v>1684.287</v>
      </c>
      <c r="I311" s="235"/>
      <c r="J311" s="230"/>
      <c r="K311" s="230"/>
      <c r="L311" s="236"/>
      <c r="M311" s="237"/>
      <c r="N311" s="238"/>
      <c r="O311" s="238"/>
      <c r="P311" s="238"/>
      <c r="Q311" s="238"/>
      <c r="R311" s="238"/>
      <c r="S311" s="238"/>
      <c r="T311" s="239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0" t="s">
        <v>172</v>
      </c>
      <c r="AU311" s="240" t="s">
        <v>86</v>
      </c>
      <c r="AV311" s="13" t="s">
        <v>86</v>
      </c>
      <c r="AW311" s="13" t="s">
        <v>4</v>
      </c>
      <c r="AX311" s="13" t="s">
        <v>84</v>
      </c>
      <c r="AY311" s="240" t="s">
        <v>127</v>
      </c>
    </row>
    <row r="312" s="2" customFormat="1" ht="37.8" customHeight="1">
      <c r="A312" s="36"/>
      <c r="B312" s="37"/>
      <c r="C312" s="216" t="s">
        <v>560</v>
      </c>
      <c r="D312" s="216" t="s">
        <v>129</v>
      </c>
      <c r="E312" s="217" t="s">
        <v>561</v>
      </c>
      <c r="F312" s="218" t="s">
        <v>562</v>
      </c>
      <c r="G312" s="219" t="s">
        <v>199</v>
      </c>
      <c r="H312" s="220">
        <v>4.6200000000000001</v>
      </c>
      <c r="I312" s="221"/>
      <c r="J312" s="222">
        <f>ROUND(I312*H312,2)</f>
        <v>0</v>
      </c>
      <c r="K312" s="218" t="s">
        <v>133</v>
      </c>
      <c r="L312" s="42"/>
      <c r="M312" s="223" t="s">
        <v>1</v>
      </c>
      <c r="N312" s="224" t="s">
        <v>41</v>
      </c>
      <c r="O312" s="89"/>
      <c r="P312" s="225">
        <f>O312*H312</f>
        <v>0</v>
      </c>
      <c r="Q312" s="225">
        <v>0</v>
      </c>
      <c r="R312" s="225">
        <f>Q312*H312</f>
        <v>0</v>
      </c>
      <c r="S312" s="225">
        <v>0</v>
      </c>
      <c r="T312" s="226">
        <f>S312*H312</f>
        <v>0</v>
      </c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R312" s="227" t="s">
        <v>134</v>
      </c>
      <c r="AT312" s="227" t="s">
        <v>129</v>
      </c>
      <c r="AU312" s="227" t="s">
        <v>86</v>
      </c>
      <c r="AY312" s="15" t="s">
        <v>127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15" t="s">
        <v>84</v>
      </c>
      <c r="BK312" s="228">
        <f>ROUND(I312*H312,2)</f>
        <v>0</v>
      </c>
      <c r="BL312" s="15" t="s">
        <v>134</v>
      </c>
      <c r="BM312" s="227" t="s">
        <v>563</v>
      </c>
    </row>
    <row r="313" s="2" customFormat="1" ht="44.25" customHeight="1">
      <c r="A313" s="36"/>
      <c r="B313" s="37"/>
      <c r="C313" s="216" t="s">
        <v>564</v>
      </c>
      <c r="D313" s="216" t="s">
        <v>129</v>
      </c>
      <c r="E313" s="217" t="s">
        <v>565</v>
      </c>
      <c r="F313" s="218" t="s">
        <v>566</v>
      </c>
      <c r="G313" s="219" t="s">
        <v>199</v>
      </c>
      <c r="H313" s="220">
        <v>177.41800000000001</v>
      </c>
      <c r="I313" s="221"/>
      <c r="J313" s="222">
        <f>ROUND(I313*H313,2)</f>
        <v>0</v>
      </c>
      <c r="K313" s="218" t="s">
        <v>133</v>
      </c>
      <c r="L313" s="42"/>
      <c r="M313" s="223" t="s">
        <v>1</v>
      </c>
      <c r="N313" s="224" t="s">
        <v>41</v>
      </c>
      <c r="O313" s="89"/>
      <c r="P313" s="225">
        <f>O313*H313</f>
        <v>0</v>
      </c>
      <c r="Q313" s="225">
        <v>0</v>
      </c>
      <c r="R313" s="225">
        <f>Q313*H313</f>
        <v>0</v>
      </c>
      <c r="S313" s="225">
        <v>0</v>
      </c>
      <c r="T313" s="226">
        <f>S313*H313</f>
        <v>0</v>
      </c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R313" s="227" t="s">
        <v>134</v>
      </c>
      <c r="AT313" s="227" t="s">
        <v>129</v>
      </c>
      <c r="AU313" s="227" t="s">
        <v>86</v>
      </c>
      <c r="AY313" s="15" t="s">
        <v>127</v>
      </c>
      <c r="BE313" s="228">
        <f>IF(N313="základní",J313,0)</f>
        <v>0</v>
      </c>
      <c r="BF313" s="228">
        <f>IF(N313="snížená",J313,0)</f>
        <v>0</v>
      </c>
      <c r="BG313" s="228">
        <f>IF(N313="zákl. přenesená",J313,0)</f>
        <v>0</v>
      </c>
      <c r="BH313" s="228">
        <f>IF(N313="sníž. přenesená",J313,0)</f>
        <v>0</v>
      </c>
      <c r="BI313" s="228">
        <f>IF(N313="nulová",J313,0)</f>
        <v>0</v>
      </c>
      <c r="BJ313" s="15" t="s">
        <v>84</v>
      </c>
      <c r="BK313" s="228">
        <f>ROUND(I313*H313,2)</f>
        <v>0</v>
      </c>
      <c r="BL313" s="15" t="s">
        <v>134</v>
      </c>
      <c r="BM313" s="227" t="s">
        <v>567</v>
      </c>
    </row>
    <row r="314" s="2" customFormat="1" ht="44.25" customHeight="1">
      <c r="A314" s="36"/>
      <c r="B314" s="37"/>
      <c r="C314" s="216" t="s">
        <v>568</v>
      </c>
      <c r="D314" s="216" t="s">
        <v>129</v>
      </c>
      <c r="E314" s="217" t="s">
        <v>569</v>
      </c>
      <c r="F314" s="218" t="s">
        <v>570</v>
      </c>
      <c r="G314" s="219" t="s">
        <v>199</v>
      </c>
      <c r="H314" s="220">
        <v>5.1050000000000004</v>
      </c>
      <c r="I314" s="221"/>
      <c r="J314" s="222">
        <f>ROUND(I314*H314,2)</f>
        <v>0</v>
      </c>
      <c r="K314" s="218" t="s">
        <v>133</v>
      </c>
      <c r="L314" s="42"/>
      <c r="M314" s="223" t="s">
        <v>1</v>
      </c>
      <c r="N314" s="224" t="s">
        <v>41</v>
      </c>
      <c r="O314" s="89"/>
      <c r="P314" s="225">
        <f>O314*H314</f>
        <v>0</v>
      </c>
      <c r="Q314" s="225">
        <v>0</v>
      </c>
      <c r="R314" s="225">
        <f>Q314*H314</f>
        <v>0</v>
      </c>
      <c r="S314" s="225">
        <v>0</v>
      </c>
      <c r="T314" s="226">
        <f>S314*H314</f>
        <v>0</v>
      </c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R314" s="227" t="s">
        <v>134</v>
      </c>
      <c r="AT314" s="227" t="s">
        <v>129</v>
      </c>
      <c r="AU314" s="227" t="s">
        <v>86</v>
      </c>
      <c r="AY314" s="15" t="s">
        <v>127</v>
      </c>
      <c r="BE314" s="228">
        <f>IF(N314="základní",J314,0)</f>
        <v>0</v>
      </c>
      <c r="BF314" s="228">
        <f>IF(N314="snížená",J314,0)</f>
        <v>0</v>
      </c>
      <c r="BG314" s="228">
        <f>IF(N314="zákl. přenesená",J314,0)</f>
        <v>0</v>
      </c>
      <c r="BH314" s="228">
        <f>IF(N314="sníž. přenesená",J314,0)</f>
        <v>0</v>
      </c>
      <c r="BI314" s="228">
        <f>IF(N314="nulová",J314,0)</f>
        <v>0</v>
      </c>
      <c r="BJ314" s="15" t="s">
        <v>84</v>
      </c>
      <c r="BK314" s="228">
        <f>ROUND(I314*H314,2)</f>
        <v>0</v>
      </c>
      <c r="BL314" s="15" t="s">
        <v>134</v>
      </c>
      <c r="BM314" s="227" t="s">
        <v>571</v>
      </c>
    </row>
    <row r="315" s="12" customFormat="1" ht="22.8" customHeight="1">
      <c r="A315" s="12"/>
      <c r="B315" s="200"/>
      <c r="C315" s="201"/>
      <c r="D315" s="202" t="s">
        <v>75</v>
      </c>
      <c r="E315" s="214" t="s">
        <v>572</v>
      </c>
      <c r="F315" s="214" t="s">
        <v>573</v>
      </c>
      <c r="G315" s="201"/>
      <c r="H315" s="201"/>
      <c r="I315" s="204"/>
      <c r="J315" s="215">
        <f>BK315</f>
        <v>0</v>
      </c>
      <c r="K315" s="201"/>
      <c r="L315" s="206"/>
      <c r="M315" s="207"/>
      <c r="N315" s="208"/>
      <c r="O315" s="208"/>
      <c r="P315" s="209">
        <f>P316</f>
        <v>0</v>
      </c>
      <c r="Q315" s="208"/>
      <c r="R315" s="209">
        <f>R316</f>
        <v>0</v>
      </c>
      <c r="S315" s="208"/>
      <c r="T315" s="210">
        <f>T316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1" t="s">
        <v>84</v>
      </c>
      <c r="AT315" s="212" t="s">
        <v>75</v>
      </c>
      <c r="AU315" s="212" t="s">
        <v>84</v>
      </c>
      <c r="AY315" s="211" t="s">
        <v>127</v>
      </c>
      <c r="BK315" s="213">
        <f>BK316</f>
        <v>0</v>
      </c>
    </row>
    <row r="316" s="2" customFormat="1" ht="33" customHeight="1">
      <c r="A316" s="36"/>
      <c r="B316" s="37"/>
      <c r="C316" s="216" t="s">
        <v>574</v>
      </c>
      <c r="D316" s="216" t="s">
        <v>129</v>
      </c>
      <c r="E316" s="217" t="s">
        <v>575</v>
      </c>
      <c r="F316" s="218" t="s">
        <v>576</v>
      </c>
      <c r="G316" s="219" t="s">
        <v>199</v>
      </c>
      <c r="H316" s="220">
        <v>265.44499999999999</v>
      </c>
      <c r="I316" s="221"/>
      <c r="J316" s="222">
        <f>ROUND(I316*H316,2)</f>
        <v>0</v>
      </c>
      <c r="K316" s="218" t="s">
        <v>133</v>
      </c>
      <c r="L316" s="42"/>
      <c r="M316" s="223" t="s">
        <v>1</v>
      </c>
      <c r="N316" s="224" t="s">
        <v>41</v>
      </c>
      <c r="O316" s="89"/>
      <c r="P316" s="225">
        <f>O316*H316</f>
        <v>0</v>
      </c>
      <c r="Q316" s="225">
        <v>0</v>
      </c>
      <c r="R316" s="225">
        <f>Q316*H316</f>
        <v>0</v>
      </c>
      <c r="S316" s="225">
        <v>0</v>
      </c>
      <c r="T316" s="226">
        <f>S316*H316</f>
        <v>0</v>
      </c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R316" s="227" t="s">
        <v>134</v>
      </c>
      <c r="AT316" s="227" t="s">
        <v>129</v>
      </c>
      <c r="AU316" s="227" t="s">
        <v>86</v>
      </c>
      <c r="AY316" s="15" t="s">
        <v>127</v>
      </c>
      <c r="BE316" s="228">
        <f>IF(N316="základní",J316,0)</f>
        <v>0</v>
      </c>
      <c r="BF316" s="228">
        <f>IF(N316="snížená",J316,0)</f>
        <v>0</v>
      </c>
      <c r="BG316" s="228">
        <f>IF(N316="zákl. přenesená",J316,0)</f>
        <v>0</v>
      </c>
      <c r="BH316" s="228">
        <f>IF(N316="sníž. přenesená",J316,0)</f>
        <v>0</v>
      </c>
      <c r="BI316" s="228">
        <f>IF(N316="nulová",J316,0)</f>
        <v>0</v>
      </c>
      <c r="BJ316" s="15" t="s">
        <v>84</v>
      </c>
      <c r="BK316" s="228">
        <f>ROUND(I316*H316,2)</f>
        <v>0</v>
      </c>
      <c r="BL316" s="15" t="s">
        <v>134</v>
      </c>
      <c r="BM316" s="227" t="s">
        <v>577</v>
      </c>
    </row>
    <row r="317" s="12" customFormat="1" ht="25.92" customHeight="1">
      <c r="A317" s="12"/>
      <c r="B317" s="200"/>
      <c r="C317" s="201"/>
      <c r="D317" s="202" t="s">
        <v>75</v>
      </c>
      <c r="E317" s="203" t="s">
        <v>578</v>
      </c>
      <c r="F317" s="203" t="s">
        <v>579</v>
      </c>
      <c r="G317" s="201"/>
      <c r="H317" s="201"/>
      <c r="I317" s="204"/>
      <c r="J317" s="205">
        <f>BK317</f>
        <v>0</v>
      </c>
      <c r="K317" s="201"/>
      <c r="L317" s="206"/>
      <c r="M317" s="207"/>
      <c r="N317" s="208"/>
      <c r="O317" s="208"/>
      <c r="P317" s="209">
        <f>P318</f>
        <v>0</v>
      </c>
      <c r="Q317" s="208"/>
      <c r="R317" s="209">
        <f>R318</f>
        <v>0.44332500000000002</v>
      </c>
      <c r="S317" s="208"/>
      <c r="T317" s="210">
        <f>T318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11" t="s">
        <v>86</v>
      </c>
      <c r="AT317" s="212" t="s">
        <v>75</v>
      </c>
      <c r="AU317" s="212" t="s">
        <v>76</v>
      </c>
      <c r="AY317" s="211" t="s">
        <v>127</v>
      </c>
      <c r="BK317" s="213">
        <f>BK318</f>
        <v>0</v>
      </c>
    </row>
    <row r="318" s="12" customFormat="1" ht="22.8" customHeight="1">
      <c r="A318" s="12"/>
      <c r="B318" s="200"/>
      <c r="C318" s="201"/>
      <c r="D318" s="202" t="s">
        <v>75</v>
      </c>
      <c r="E318" s="214" t="s">
        <v>580</v>
      </c>
      <c r="F318" s="214" t="s">
        <v>581</v>
      </c>
      <c r="G318" s="201"/>
      <c r="H318" s="201"/>
      <c r="I318" s="204"/>
      <c r="J318" s="215">
        <f>BK318</f>
        <v>0</v>
      </c>
      <c r="K318" s="201"/>
      <c r="L318" s="206"/>
      <c r="M318" s="207"/>
      <c r="N318" s="208"/>
      <c r="O318" s="208"/>
      <c r="P318" s="209">
        <f>SUM(P319:P327)</f>
        <v>0</v>
      </c>
      <c r="Q318" s="208"/>
      <c r="R318" s="209">
        <f>SUM(R319:R327)</f>
        <v>0.44332500000000002</v>
      </c>
      <c r="S318" s="208"/>
      <c r="T318" s="210">
        <f>SUM(T319:T327)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1" t="s">
        <v>86</v>
      </c>
      <c r="AT318" s="212" t="s">
        <v>75</v>
      </c>
      <c r="AU318" s="212" t="s">
        <v>84</v>
      </c>
      <c r="AY318" s="211" t="s">
        <v>127</v>
      </c>
      <c r="BK318" s="213">
        <f>SUM(BK319:BK327)</f>
        <v>0</v>
      </c>
    </row>
    <row r="319" s="2" customFormat="1" ht="24.15" customHeight="1">
      <c r="A319" s="36"/>
      <c r="B319" s="37"/>
      <c r="C319" s="216" t="s">
        <v>582</v>
      </c>
      <c r="D319" s="216" t="s">
        <v>129</v>
      </c>
      <c r="E319" s="217" t="s">
        <v>583</v>
      </c>
      <c r="F319" s="218" t="s">
        <v>584</v>
      </c>
      <c r="G319" s="219" t="s">
        <v>142</v>
      </c>
      <c r="H319" s="220">
        <v>771</v>
      </c>
      <c r="I319" s="221"/>
      <c r="J319" s="222">
        <f>ROUND(I319*H319,2)</f>
        <v>0</v>
      </c>
      <c r="K319" s="218" t="s">
        <v>133</v>
      </c>
      <c r="L319" s="42"/>
      <c r="M319" s="223" t="s">
        <v>1</v>
      </c>
      <c r="N319" s="224" t="s">
        <v>41</v>
      </c>
      <c r="O319" s="89"/>
      <c r="P319" s="225">
        <f>O319*H319</f>
        <v>0</v>
      </c>
      <c r="Q319" s="225">
        <v>0</v>
      </c>
      <c r="R319" s="225">
        <f>Q319*H319</f>
        <v>0</v>
      </c>
      <c r="S319" s="225">
        <v>0</v>
      </c>
      <c r="T319" s="226">
        <f>S319*H319</f>
        <v>0</v>
      </c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R319" s="227" t="s">
        <v>210</v>
      </c>
      <c r="AT319" s="227" t="s">
        <v>129</v>
      </c>
      <c r="AU319" s="227" t="s">
        <v>86</v>
      </c>
      <c r="AY319" s="15" t="s">
        <v>127</v>
      </c>
      <c r="BE319" s="228">
        <f>IF(N319="základní",J319,0)</f>
        <v>0</v>
      </c>
      <c r="BF319" s="228">
        <f>IF(N319="snížená",J319,0)</f>
        <v>0</v>
      </c>
      <c r="BG319" s="228">
        <f>IF(N319="zákl. přenesená",J319,0)</f>
        <v>0</v>
      </c>
      <c r="BH319" s="228">
        <f>IF(N319="sníž. přenesená",J319,0)</f>
        <v>0</v>
      </c>
      <c r="BI319" s="228">
        <f>IF(N319="nulová",J319,0)</f>
        <v>0</v>
      </c>
      <c r="BJ319" s="15" t="s">
        <v>84</v>
      </c>
      <c r="BK319" s="228">
        <f>ROUND(I319*H319,2)</f>
        <v>0</v>
      </c>
      <c r="BL319" s="15" t="s">
        <v>210</v>
      </c>
      <c r="BM319" s="227" t="s">
        <v>585</v>
      </c>
    </row>
    <row r="320" s="13" customFormat="1">
      <c r="A320" s="13"/>
      <c r="B320" s="229"/>
      <c r="C320" s="230"/>
      <c r="D320" s="231" t="s">
        <v>172</v>
      </c>
      <c r="E320" s="232" t="s">
        <v>1</v>
      </c>
      <c r="F320" s="233" t="s">
        <v>586</v>
      </c>
      <c r="G320" s="230"/>
      <c r="H320" s="234">
        <v>545</v>
      </c>
      <c r="I320" s="235"/>
      <c r="J320" s="230"/>
      <c r="K320" s="230"/>
      <c r="L320" s="236"/>
      <c r="M320" s="237"/>
      <c r="N320" s="238"/>
      <c r="O320" s="238"/>
      <c r="P320" s="238"/>
      <c r="Q320" s="238"/>
      <c r="R320" s="238"/>
      <c r="S320" s="238"/>
      <c r="T320" s="239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0" t="s">
        <v>172</v>
      </c>
      <c r="AU320" s="240" t="s">
        <v>86</v>
      </c>
      <c r="AV320" s="13" t="s">
        <v>86</v>
      </c>
      <c r="AW320" s="13" t="s">
        <v>32</v>
      </c>
      <c r="AX320" s="13" t="s">
        <v>76</v>
      </c>
      <c r="AY320" s="240" t="s">
        <v>127</v>
      </c>
    </row>
    <row r="321" s="13" customFormat="1">
      <c r="A321" s="13"/>
      <c r="B321" s="229"/>
      <c r="C321" s="230"/>
      <c r="D321" s="231" t="s">
        <v>172</v>
      </c>
      <c r="E321" s="232" t="s">
        <v>1</v>
      </c>
      <c r="F321" s="233" t="s">
        <v>587</v>
      </c>
      <c r="G321" s="230"/>
      <c r="H321" s="234">
        <v>138</v>
      </c>
      <c r="I321" s="235"/>
      <c r="J321" s="230"/>
      <c r="K321" s="230"/>
      <c r="L321" s="236"/>
      <c r="M321" s="237"/>
      <c r="N321" s="238"/>
      <c r="O321" s="238"/>
      <c r="P321" s="238"/>
      <c r="Q321" s="238"/>
      <c r="R321" s="238"/>
      <c r="S321" s="238"/>
      <c r="T321" s="239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0" t="s">
        <v>172</v>
      </c>
      <c r="AU321" s="240" t="s">
        <v>86</v>
      </c>
      <c r="AV321" s="13" t="s">
        <v>86</v>
      </c>
      <c r="AW321" s="13" t="s">
        <v>32</v>
      </c>
      <c r="AX321" s="13" t="s">
        <v>76</v>
      </c>
      <c r="AY321" s="240" t="s">
        <v>127</v>
      </c>
    </row>
    <row r="322" s="13" customFormat="1">
      <c r="A322" s="13"/>
      <c r="B322" s="229"/>
      <c r="C322" s="230"/>
      <c r="D322" s="231" t="s">
        <v>172</v>
      </c>
      <c r="E322" s="232" t="s">
        <v>1</v>
      </c>
      <c r="F322" s="233" t="s">
        <v>588</v>
      </c>
      <c r="G322" s="230"/>
      <c r="H322" s="234">
        <v>51</v>
      </c>
      <c r="I322" s="235"/>
      <c r="J322" s="230"/>
      <c r="K322" s="230"/>
      <c r="L322" s="236"/>
      <c r="M322" s="237"/>
      <c r="N322" s="238"/>
      <c r="O322" s="238"/>
      <c r="P322" s="238"/>
      <c r="Q322" s="238"/>
      <c r="R322" s="238"/>
      <c r="S322" s="238"/>
      <c r="T322" s="239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0" t="s">
        <v>172</v>
      </c>
      <c r="AU322" s="240" t="s">
        <v>86</v>
      </c>
      <c r="AV322" s="13" t="s">
        <v>86</v>
      </c>
      <c r="AW322" s="13" t="s">
        <v>32</v>
      </c>
      <c r="AX322" s="13" t="s">
        <v>76</v>
      </c>
      <c r="AY322" s="240" t="s">
        <v>127</v>
      </c>
    </row>
    <row r="323" s="13" customFormat="1">
      <c r="A323" s="13"/>
      <c r="B323" s="229"/>
      <c r="C323" s="230"/>
      <c r="D323" s="231" t="s">
        <v>172</v>
      </c>
      <c r="E323" s="232" t="s">
        <v>1</v>
      </c>
      <c r="F323" s="233" t="s">
        <v>589</v>
      </c>
      <c r="G323" s="230"/>
      <c r="H323" s="234">
        <v>27</v>
      </c>
      <c r="I323" s="235"/>
      <c r="J323" s="230"/>
      <c r="K323" s="230"/>
      <c r="L323" s="236"/>
      <c r="M323" s="237"/>
      <c r="N323" s="238"/>
      <c r="O323" s="238"/>
      <c r="P323" s="238"/>
      <c r="Q323" s="238"/>
      <c r="R323" s="238"/>
      <c r="S323" s="238"/>
      <c r="T323" s="239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0" t="s">
        <v>172</v>
      </c>
      <c r="AU323" s="240" t="s">
        <v>86</v>
      </c>
      <c r="AV323" s="13" t="s">
        <v>86</v>
      </c>
      <c r="AW323" s="13" t="s">
        <v>32</v>
      </c>
      <c r="AX323" s="13" t="s">
        <v>76</v>
      </c>
      <c r="AY323" s="240" t="s">
        <v>127</v>
      </c>
    </row>
    <row r="324" s="13" customFormat="1">
      <c r="A324" s="13"/>
      <c r="B324" s="229"/>
      <c r="C324" s="230"/>
      <c r="D324" s="231" t="s">
        <v>172</v>
      </c>
      <c r="E324" s="232" t="s">
        <v>1</v>
      </c>
      <c r="F324" s="233" t="s">
        <v>590</v>
      </c>
      <c r="G324" s="230"/>
      <c r="H324" s="234">
        <v>10</v>
      </c>
      <c r="I324" s="235"/>
      <c r="J324" s="230"/>
      <c r="K324" s="230"/>
      <c r="L324" s="236"/>
      <c r="M324" s="237"/>
      <c r="N324" s="238"/>
      <c r="O324" s="238"/>
      <c r="P324" s="238"/>
      <c r="Q324" s="238"/>
      <c r="R324" s="238"/>
      <c r="S324" s="238"/>
      <c r="T324" s="239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0" t="s">
        <v>172</v>
      </c>
      <c r="AU324" s="240" t="s">
        <v>86</v>
      </c>
      <c r="AV324" s="13" t="s">
        <v>86</v>
      </c>
      <c r="AW324" s="13" t="s">
        <v>32</v>
      </c>
      <c r="AX324" s="13" t="s">
        <v>76</v>
      </c>
      <c r="AY324" s="240" t="s">
        <v>127</v>
      </c>
    </row>
    <row r="325" s="2" customFormat="1" ht="16.5" customHeight="1">
      <c r="A325" s="36"/>
      <c r="B325" s="37"/>
      <c r="C325" s="241" t="s">
        <v>591</v>
      </c>
      <c r="D325" s="241" t="s">
        <v>211</v>
      </c>
      <c r="E325" s="242" t="s">
        <v>592</v>
      </c>
      <c r="F325" s="243" t="s">
        <v>593</v>
      </c>
      <c r="G325" s="244" t="s">
        <v>142</v>
      </c>
      <c r="H325" s="245">
        <v>886.64999999999998</v>
      </c>
      <c r="I325" s="246"/>
      <c r="J325" s="247">
        <f>ROUND(I325*H325,2)</f>
        <v>0</v>
      </c>
      <c r="K325" s="243" t="s">
        <v>133</v>
      </c>
      <c r="L325" s="248"/>
      <c r="M325" s="249" t="s">
        <v>1</v>
      </c>
      <c r="N325" s="250" t="s">
        <v>41</v>
      </c>
      <c r="O325" s="89"/>
      <c r="P325" s="225">
        <f>O325*H325</f>
        <v>0</v>
      </c>
      <c r="Q325" s="225">
        <v>0.00050000000000000001</v>
      </c>
      <c r="R325" s="225">
        <f>Q325*H325</f>
        <v>0.44332500000000002</v>
      </c>
      <c r="S325" s="225">
        <v>0</v>
      </c>
      <c r="T325" s="226">
        <f>S325*H325</f>
        <v>0</v>
      </c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R325" s="227" t="s">
        <v>307</v>
      </c>
      <c r="AT325" s="227" t="s">
        <v>211</v>
      </c>
      <c r="AU325" s="227" t="s">
        <v>86</v>
      </c>
      <c r="AY325" s="15" t="s">
        <v>127</v>
      </c>
      <c r="BE325" s="228">
        <f>IF(N325="základní",J325,0)</f>
        <v>0</v>
      </c>
      <c r="BF325" s="228">
        <f>IF(N325="snížená",J325,0)</f>
        <v>0</v>
      </c>
      <c r="BG325" s="228">
        <f>IF(N325="zákl. přenesená",J325,0)</f>
        <v>0</v>
      </c>
      <c r="BH325" s="228">
        <f>IF(N325="sníž. přenesená",J325,0)</f>
        <v>0</v>
      </c>
      <c r="BI325" s="228">
        <f>IF(N325="nulová",J325,0)</f>
        <v>0</v>
      </c>
      <c r="BJ325" s="15" t="s">
        <v>84</v>
      </c>
      <c r="BK325" s="228">
        <f>ROUND(I325*H325,2)</f>
        <v>0</v>
      </c>
      <c r="BL325" s="15" t="s">
        <v>210</v>
      </c>
      <c r="BM325" s="227" t="s">
        <v>594</v>
      </c>
    </row>
    <row r="326" s="13" customFormat="1">
      <c r="A326" s="13"/>
      <c r="B326" s="229"/>
      <c r="C326" s="230"/>
      <c r="D326" s="231" t="s">
        <v>172</v>
      </c>
      <c r="E326" s="230"/>
      <c r="F326" s="233" t="s">
        <v>595</v>
      </c>
      <c r="G326" s="230"/>
      <c r="H326" s="234">
        <v>886.64999999999998</v>
      </c>
      <c r="I326" s="235"/>
      <c r="J326" s="230"/>
      <c r="K326" s="230"/>
      <c r="L326" s="236"/>
      <c r="M326" s="237"/>
      <c r="N326" s="238"/>
      <c r="O326" s="238"/>
      <c r="P326" s="238"/>
      <c r="Q326" s="238"/>
      <c r="R326" s="238"/>
      <c r="S326" s="238"/>
      <c r="T326" s="239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0" t="s">
        <v>172</v>
      </c>
      <c r="AU326" s="240" t="s">
        <v>86</v>
      </c>
      <c r="AV326" s="13" t="s">
        <v>86</v>
      </c>
      <c r="AW326" s="13" t="s">
        <v>4</v>
      </c>
      <c r="AX326" s="13" t="s">
        <v>84</v>
      </c>
      <c r="AY326" s="240" t="s">
        <v>127</v>
      </c>
    </row>
    <row r="327" s="2" customFormat="1" ht="24.15" customHeight="1">
      <c r="A327" s="36"/>
      <c r="B327" s="37"/>
      <c r="C327" s="216" t="s">
        <v>596</v>
      </c>
      <c r="D327" s="216" t="s">
        <v>129</v>
      </c>
      <c r="E327" s="217" t="s">
        <v>597</v>
      </c>
      <c r="F327" s="218" t="s">
        <v>598</v>
      </c>
      <c r="G327" s="219" t="s">
        <v>599</v>
      </c>
      <c r="H327" s="251"/>
      <c r="I327" s="221"/>
      <c r="J327" s="222">
        <f>ROUND(I327*H327,2)</f>
        <v>0</v>
      </c>
      <c r="K327" s="218" t="s">
        <v>133</v>
      </c>
      <c r="L327" s="42"/>
      <c r="M327" s="223" t="s">
        <v>1</v>
      </c>
      <c r="N327" s="224" t="s">
        <v>41</v>
      </c>
      <c r="O327" s="89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R327" s="227" t="s">
        <v>210</v>
      </c>
      <c r="AT327" s="227" t="s">
        <v>129</v>
      </c>
      <c r="AU327" s="227" t="s">
        <v>86</v>
      </c>
      <c r="AY327" s="15" t="s">
        <v>127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15" t="s">
        <v>84</v>
      </c>
      <c r="BK327" s="228">
        <f>ROUND(I327*H327,2)</f>
        <v>0</v>
      </c>
      <c r="BL327" s="15" t="s">
        <v>210</v>
      </c>
      <c r="BM327" s="227" t="s">
        <v>600</v>
      </c>
    </row>
    <row r="328" s="12" customFormat="1" ht="25.92" customHeight="1">
      <c r="A328" s="12"/>
      <c r="B328" s="200"/>
      <c r="C328" s="201"/>
      <c r="D328" s="202" t="s">
        <v>75</v>
      </c>
      <c r="E328" s="203" t="s">
        <v>211</v>
      </c>
      <c r="F328" s="203" t="s">
        <v>601</v>
      </c>
      <c r="G328" s="201"/>
      <c r="H328" s="201"/>
      <c r="I328" s="204"/>
      <c r="J328" s="205">
        <f>BK328</f>
        <v>0</v>
      </c>
      <c r="K328" s="201"/>
      <c r="L328" s="206"/>
      <c r="M328" s="207"/>
      <c r="N328" s="208"/>
      <c r="O328" s="208"/>
      <c r="P328" s="209">
        <f>P329</f>
        <v>0</v>
      </c>
      <c r="Q328" s="208"/>
      <c r="R328" s="209">
        <f>R329</f>
        <v>0</v>
      </c>
      <c r="S328" s="208"/>
      <c r="T328" s="210">
        <f>T329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1" t="s">
        <v>139</v>
      </c>
      <c r="AT328" s="212" t="s">
        <v>75</v>
      </c>
      <c r="AU328" s="212" t="s">
        <v>76</v>
      </c>
      <c r="AY328" s="211" t="s">
        <v>127</v>
      </c>
      <c r="BK328" s="213">
        <f>BK329</f>
        <v>0</v>
      </c>
    </row>
    <row r="329" s="12" customFormat="1" ht="22.8" customHeight="1">
      <c r="A329" s="12"/>
      <c r="B329" s="200"/>
      <c r="C329" s="201"/>
      <c r="D329" s="202" t="s">
        <v>75</v>
      </c>
      <c r="E329" s="214" t="s">
        <v>602</v>
      </c>
      <c r="F329" s="214" t="s">
        <v>603</v>
      </c>
      <c r="G329" s="201"/>
      <c r="H329" s="201"/>
      <c r="I329" s="204"/>
      <c r="J329" s="215">
        <f>BK329</f>
        <v>0</v>
      </c>
      <c r="K329" s="201"/>
      <c r="L329" s="206"/>
      <c r="M329" s="207"/>
      <c r="N329" s="208"/>
      <c r="O329" s="208"/>
      <c r="P329" s="209">
        <f>SUM(P330:P332)</f>
        <v>0</v>
      </c>
      <c r="Q329" s="208"/>
      <c r="R329" s="209">
        <f>SUM(R330:R332)</f>
        <v>0</v>
      </c>
      <c r="S329" s="208"/>
      <c r="T329" s="210">
        <f>SUM(T330:T332)</f>
        <v>0</v>
      </c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R329" s="211" t="s">
        <v>139</v>
      </c>
      <c r="AT329" s="212" t="s">
        <v>75</v>
      </c>
      <c r="AU329" s="212" t="s">
        <v>84</v>
      </c>
      <c r="AY329" s="211" t="s">
        <v>127</v>
      </c>
      <c r="BK329" s="213">
        <f>SUM(BK330:BK332)</f>
        <v>0</v>
      </c>
    </row>
    <row r="330" s="2" customFormat="1" ht="16.5" customHeight="1">
      <c r="A330" s="36"/>
      <c r="B330" s="37"/>
      <c r="C330" s="216" t="s">
        <v>604</v>
      </c>
      <c r="D330" s="216" t="s">
        <v>129</v>
      </c>
      <c r="E330" s="217" t="s">
        <v>605</v>
      </c>
      <c r="F330" s="218" t="s">
        <v>606</v>
      </c>
      <c r="G330" s="219" t="s">
        <v>154</v>
      </c>
      <c r="H330" s="220">
        <v>28</v>
      </c>
      <c r="I330" s="221"/>
      <c r="J330" s="222">
        <f>ROUND(I330*H330,2)</f>
        <v>0</v>
      </c>
      <c r="K330" s="218" t="s">
        <v>1</v>
      </c>
      <c r="L330" s="42"/>
      <c r="M330" s="223" t="s">
        <v>1</v>
      </c>
      <c r="N330" s="224" t="s">
        <v>41</v>
      </c>
      <c r="O330" s="89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R330" s="227" t="s">
        <v>443</v>
      </c>
      <c r="AT330" s="227" t="s">
        <v>129</v>
      </c>
      <c r="AU330" s="227" t="s">
        <v>86</v>
      </c>
      <c r="AY330" s="15" t="s">
        <v>127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15" t="s">
        <v>84</v>
      </c>
      <c r="BK330" s="228">
        <f>ROUND(I330*H330,2)</f>
        <v>0</v>
      </c>
      <c r="BL330" s="15" t="s">
        <v>443</v>
      </c>
      <c r="BM330" s="227" t="s">
        <v>607</v>
      </c>
    </row>
    <row r="331" s="2" customFormat="1" ht="16.5" customHeight="1">
      <c r="A331" s="36"/>
      <c r="B331" s="37"/>
      <c r="C331" s="216" t="s">
        <v>608</v>
      </c>
      <c r="D331" s="216" t="s">
        <v>129</v>
      </c>
      <c r="E331" s="217" t="s">
        <v>609</v>
      </c>
      <c r="F331" s="218" t="s">
        <v>610</v>
      </c>
      <c r="G331" s="219" t="s">
        <v>154</v>
      </c>
      <c r="H331" s="220">
        <v>9</v>
      </c>
      <c r="I331" s="221"/>
      <c r="J331" s="222">
        <f>ROUND(I331*H331,2)</f>
        <v>0</v>
      </c>
      <c r="K331" s="218" t="s">
        <v>1</v>
      </c>
      <c r="L331" s="42"/>
      <c r="M331" s="223" t="s">
        <v>1</v>
      </c>
      <c r="N331" s="224" t="s">
        <v>41</v>
      </c>
      <c r="O331" s="89"/>
      <c r="P331" s="225">
        <f>O331*H331</f>
        <v>0</v>
      </c>
      <c r="Q331" s="225">
        <v>0</v>
      </c>
      <c r="R331" s="225">
        <f>Q331*H331</f>
        <v>0</v>
      </c>
      <c r="S331" s="225">
        <v>0</v>
      </c>
      <c r="T331" s="226">
        <f>S331*H331</f>
        <v>0</v>
      </c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R331" s="227" t="s">
        <v>443</v>
      </c>
      <c r="AT331" s="227" t="s">
        <v>129</v>
      </c>
      <c r="AU331" s="227" t="s">
        <v>86</v>
      </c>
      <c r="AY331" s="15" t="s">
        <v>127</v>
      </c>
      <c r="BE331" s="228">
        <f>IF(N331="základní",J331,0)</f>
        <v>0</v>
      </c>
      <c r="BF331" s="228">
        <f>IF(N331="snížená",J331,0)</f>
        <v>0</v>
      </c>
      <c r="BG331" s="228">
        <f>IF(N331="zákl. přenesená",J331,0)</f>
        <v>0</v>
      </c>
      <c r="BH331" s="228">
        <f>IF(N331="sníž. přenesená",J331,0)</f>
        <v>0</v>
      </c>
      <c r="BI331" s="228">
        <f>IF(N331="nulová",J331,0)</f>
        <v>0</v>
      </c>
      <c r="BJ331" s="15" t="s">
        <v>84</v>
      </c>
      <c r="BK331" s="228">
        <f>ROUND(I331*H331,2)</f>
        <v>0</v>
      </c>
      <c r="BL331" s="15" t="s">
        <v>443</v>
      </c>
      <c r="BM331" s="227" t="s">
        <v>611</v>
      </c>
    </row>
    <row r="332" s="2" customFormat="1" ht="16.5" customHeight="1">
      <c r="A332" s="36"/>
      <c r="B332" s="37"/>
      <c r="C332" s="216" t="s">
        <v>612</v>
      </c>
      <c r="D332" s="216" t="s">
        <v>129</v>
      </c>
      <c r="E332" s="217" t="s">
        <v>613</v>
      </c>
      <c r="F332" s="218" t="s">
        <v>614</v>
      </c>
      <c r="G332" s="219" t="s">
        <v>154</v>
      </c>
      <c r="H332" s="220">
        <v>29.5</v>
      </c>
      <c r="I332" s="221"/>
      <c r="J332" s="222">
        <f>ROUND(I332*H332,2)</f>
        <v>0</v>
      </c>
      <c r="K332" s="218" t="s">
        <v>1</v>
      </c>
      <c r="L332" s="42"/>
      <c r="M332" s="223" t="s">
        <v>1</v>
      </c>
      <c r="N332" s="224" t="s">
        <v>41</v>
      </c>
      <c r="O332" s="89"/>
      <c r="P332" s="225">
        <f>O332*H332</f>
        <v>0</v>
      </c>
      <c r="Q332" s="225">
        <v>0</v>
      </c>
      <c r="R332" s="225">
        <f>Q332*H332</f>
        <v>0</v>
      </c>
      <c r="S332" s="225">
        <v>0</v>
      </c>
      <c r="T332" s="226">
        <f>S332*H332</f>
        <v>0</v>
      </c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R332" s="227" t="s">
        <v>443</v>
      </c>
      <c r="AT332" s="227" t="s">
        <v>129</v>
      </c>
      <c r="AU332" s="227" t="s">
        <v>86</v>
      </c>
      <c r="AY332" s="15" t="s">
        <v>127</v>
      </c>
      <c r="BE332" s="228">
        <f>IF(N332="základní",J332,0)</f>
        <v>0</v>
      </c>
      <c r="BF332" s="228">
        <f>IF(N332="snížená",J332,0)</f>
        <v>0</v>
      </c>
      <c r="BG332" s="228">
        <f>IF(N332="zákl. přenesená",J332,0)</f>
        <v>0</v>
      </c>
      <c r="BH332" s="228">
        <f>IF(N332="sníž. přenesená",J332,0)</f>
        <v>0</v>
      </c>
      <c r="BI332" s="228">
        <f>IF(N332="nulová",J332,0)</f>
        <v>0</v>
      </c>
      <c r="BJ332" s="15" t="s">
        <v>84</v>
      </c>
      <c r="BK332" s="228">
        <f>ROUND(I332*H332,2)</f>
        <v>0</v>
      </c>
      <c r="BL332" s="15" t="s">
        <v>443</v>
      </c>
      <c r="BM332" s="227" t="s">
        <v>615</v>
      </c>
    </row>
    <row r="333" s="12" customFormat="1" ht="25.92" customHeight="1">
      <c r="A333" s="12"/>
      <c r="B333" s="200"/>
      <c r="C333" s="201"/>
      <c r="D333" s="202" t="s">
        <v>75</v>
      </c>
      <c r="E333" s="203" t="s">
        <v>616</v>
      </c>
      <c r="F333" s="203" t="s">
        <v>617</v>
      </c>
      <c r="G333" s="201"/>
      <c r="H333" s="201"/>
      <c r="I333" s="204"/>
      <c r="J333" s="205">
        <f>BK333</f>
        <v>0</v>
      </c>
      <c r="K333" s="201"/>
      <c r="L333" s="206"/>
      <c r="M333" s="207"/>
      <c r="N333" s="208"/>
      <c r="O333" s="208"/>
      <c r="P333" s="209">
        <f>SUM(P334:P335)</f>
        <v>0</v>
      </c>
      <c r="Q333" s="208"/>
      <c r="R333" s="209">
        <f>SUM(R334:R335)</f>
        <v>0</v>
      </c>
      <c r="S333" s="208"/>
      <c r="T333" s="210">
        <f>SUM(T334:T335)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11" t="s">
        <v>147</v>
      </c>
      <c r="AT333" s="212" t="s">
        <v>75</v>
      </c>
      <c r="AU333" s="212" t="s">
        <v>76</v>
      </c>
      <c r="AY333" s="211" t="s">
        <v>127</v>
      </c>
      <c r="BK333" s="213">
        <f>SUM(BK334:BK335)</f>
        <v>0</v>
      </c>
    </row>
    <row r="334" s="2" customFormat="1" ht="16.5" customHeight="1">
      <c r="A334" s="36"/>
      <c r="B334" s="37"/>
      <c r="C334" s="216" t="s">
        <v>618</v>
      </c>
      <c r="D334" s="216" t="s">
        <v>129</v>
      </c>
      <c r="E334" s="217" t="s">
        <v>619</v>
      </c>
      <c r="F334" s="218" t="s">
        <v>620</v>
      </c>
      <c r="G334" s="219" t="s">
        <v>599</v>
      </c>
      <c r="H334" s="251"/>
      <c r="I334" s="221"/>
      <c r="J334" s="222">
        <f>ROUND(I334*H334,2)</f>
        <v>0</v>
      </c>
      <c r="K334" s="218" t="s">
        <v>1</v>
      </c>
      <c r="L334" s="42"/>
      <c r="M334" s="223" t="s">
        <v>1</v>
      </c>
      <c r="N334" s="224" t="s">
        <v>41</v>
      </c>
      <c r="O334" s="89"/>
      <c r="P334" s="225">
        <f>O334*H334</f>
        <v>0</v>
      </c>
      <c r="Q334" s="225">
        <v>0</v>
      </c>
      <c r="R334" s="225">
        <f>Q334*H334</f>
        <v>0</v>
      </c>
      <c r="S334" s="225">
        <v>0</v>
      </c>
      <c r="T334" s="226">
        <f>S334*H334</f>
        <v>0</v>
      </c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R334" s="227" t="s">
        <v>134</v>
      </c>
      <c r="AT334" s="227" t="s">
        <v>129</v>
      </c>
      <c r="AU334" s="227" t="s">
        <v>84</v>
      </c>
      <c r="AY334" s="15" t="s">
        <v>127</v>
      </c>
      <c r="BE334" s="228">
        <f>IF(N334="základní",J334,0)</f>
        <v>0</v>
      </c>
      <c r="BF334" s="228">
        <f>IF(N334="snížená",J334,0)</f>
        <v>0</v>
      </c>
      <c r="BG334" s="228">
        <f>IF(N334="zákl. přenesená",J334,0)</f>
        <v>0</v>
      </c>
      <c r="BH334" s="228">
        <f>IF(N334="sníž. přenesená",J334,0)</f>
        <v>0</v>
      </c>
      <c r="BI334" s="228">
        <f>IF(N334="nulová",J334,0)</f>
        <v>0</v>
      </c>
      <c r="BJ334" s="15" t="s">
        <v>84</v>
      </c>
      <c r="BK334" s="228">
        <f>ROUND(I334*H334,2)</f>
        <v>0</v>
      </c>
      <c r="BL334" s="15" t="s">
        <v>134</v>
      </c>
      <c r="BM334" s="227" t="s">
        <v>621</v>
      </c>
    </row>
    <row r="335" s="2" customFormat="1" ht="16.5" customHeight="1">
      <c r="A335" s="36"/>
      <c r="B335" s="37"/>
      <c r="C335" s="216" t="s">
        <v>622</v>
      </c>
      <c r="D335" s="216" t="s">
        <v>129</v>
      </c>
      <c r="E335" s="217" t="s">
        <v>623</v>
      </c>
      <c r="F335" s="218" t="s">
        <v>624</v>
      </c>
      <c r="G335" s="219" t="s">
        <v>132</v>
      </c>
      <c r="H335" s="220">
        <v>1</v>
      </c>
      <c r="I335" s="221"/>
      <c r="J335" s="222">
        <f>ROUND(I335*H335,2)</f>
        <v>0</v>
      </c>
      <c r="K335" s="218" t="s">
        <v>1</v>
      </c>
      <c r="L335" s="42"/>
      <c r="M335" s="252" t="s">
        <v>1</v>
      </c>
      <c r="N335" s="253" t="s">
        <v>41</v>
      </c>
      <c r="O335" s="254"/>
      <c r="P335" s="255">
        <f>O335*H335</f>
        <v>0</v>
      </c>
      <c r="Q335" s="255">
        <v>0</v>
      </c>
      <c r="R335" s="255">
        <f>Q335*H335</f>
        <v>0</v>
      </c>
      <c r="S335" s="255">
        <v>0</v>
      </c>
      <c r="T335" s="256">
        <f>S335*H335</f>
        <v>0</v>
      </c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R335" s="227" t="s">
        <v>134</v>
      </c>
      <c r="AT335" s="227" t="s">
        <v>129</v>
      </c>
      <c r="AU335" s="227" t="s">
        <v>84</v>
      </c>
      <c r="AY335" s="15" t="s">
        <v>127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15" t="s">
        <v>84</v>
      </c>
      <c r="BK335" s="228">
        <f>ROUND(I335*H335,2)</f>
        <v>0</v>
      </c>
      <c r="BL335" s="15" t="s">
        <v>134</v>
      </c>
      <c r="BM335" s="227" t="s">
        <v>625</v>
      </c>
    </row>
    <row r="336" s="2" customFormat="1" ht="6.96" customHeight="1">
      <c r="A336" s="36"/>
      <c r="B336" s="64"/>
      <c r="C336" s="65"/>
      <c r="D336" s="65"/>
      <c r="E336" s="65"/>
      <c r="F336" s="65"/>
      <c r="G336" s="65"/>
      <c r="H336" s="65"/>
      <c r="I336" s="65"/>
      <c r="J336" s="65"/>
      <c r="K336" s="65"/>
      <c r="L336" s="42"/>
      <c r="M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</row>
  </sheetData>
  <sheetProtection sheet="1" autoFilter="0" formatColumns="0" formatRows="0" objects="1" scenarios="1" spinCount="100000" saltValue="xr5OKGto/ZmKYBIt/W7DL95hFqs7+5EsJZ3fRRXW4TnefjfTHYMSHaFT1OfKZF/knimbeFsHuhWkCp7vhT2nEw==" hashValue="jkiE5i4H897PoNLccOBs0LMBV3engkRkideSJH5yL1g32xsl8bA3KUZs/N3IWT3PgxxeOm4M7kwMFoas8W7Bcw==" algorithmName="SHA-512" password="CC35"/>
  <autoFilter ref="C129:K335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89</v>
      </c>
    </row>
    <row r="3" s="1" customFormat="1" ht="6.96" customHeight="1">
      <c r="B3" s="134"/>
      <c r="C3" s="135"/>
      <c r="D3" s="135"/>
      <c r="E3" s="135"/>
      <c r="F3" s="135"/>
      <c r="G3" s="135"/>
      <c r="H3" s="135"/>
      <c r="I3" s="135"/>
      <c r="J3" s="135"/>
      <c r="K3" s="135"/>
      <c r="L3" s="18"/>
      <c r="AT3" s="15" t="s">
        <v>86</v>
      </c>
    </row>
    <row r="4" s="1" customFormat="1" ht="24.96" customHeight="1">
      <c r="B4" s="18"/>
      <c r="D4" s="136" t="s">
        <v>90</v>
      </c>
      <c r="L4" s="18"/>
      <c r="M4" s="137" t="s">
        <v>10</v>
      </c>
      <c r="AT4" s="15" t="s">
        <v>4</v>
      </c>
    </row>
    <row r="5" s="1" customFormat="1" ht="6.96" customHeight="1">
      <c r="B5" s="18"/>
      <c r="L5" s="18"/>
    </row>
    <row r="6" s="1" customFormat="1" ht="12" customHeight="1">
      <c r="B6" s="18"/>
      <c r="D6" s="138" t="s">
        <v>16</v>
      </c>
      <c r="L6" s="18"/>
    </row>
    <row r="7" s="1" customFormat="1" ht="16.5" customHeight="1">
      <c r="B7" s="18"/>
      <c r="E7" s="139" t="str">
        <f>'Rekapitulace stavby'!K6</f>
        <v>Stavební úpravy komunikace na p.p.č.3481/2 Chodová Planá</v>
      </c>
      <c r="F7" s="138"/>
      <c r="G7" s="138"/>
      <c r="H7" s="138"/>
      <c r="L7" s="18"/>
    </row>
    <row r="8" s="2" customFormat="1" ht="12" customHeight="1">
      <c r="A8" s="36"/>
      <c r="B8" s="42"/>
      <c r="C8" s="36"/>
      <c r="D8" s="138" t="s">
        <v>91</v>
      </c>
      <c r="E8" s="36"/>
      <c r="F8" s="36"/>
      <c r="G8" s="36"/>
      <c r="H8" s="36"/>
      <c r="I8" s="36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0" t="s">
        <v>626</v>
      </c>
      <c r="F9" s="36"/>
      <c r="G9" s="36"/>
      <c r="H9" s="36"/>
      <c r="I9" s="36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36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38" t="s">
        <v>18</v>
      </c>
      <c r="E11" s="36"/>
      <c r="F11" s="141" t="s">
        <v>1</v>
      </c>
      <c r="G11" s="36"/>
      <c r="H11" s="36"/>
      <c r="I11" s="138" t="s">
        <v>19</v>
      </c>
      <c r="J11" s="141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38" t="s">
        <v>20</v>
      </c>
      <c r="E12" s="36"/>
      <c r="F12" s="141" t="s">
        <v>21</v>
      </c>
      <c r="G12" s="36"/>
      <c r="H12" s="36"/>
      <c r="I12" s="138" t="s">
        <v>22</v>
      </c>
      <c r="J12" s="142" t="str">
        <f>'Rekapitulace stavby'!AN8</f>
        <v>22. 8. 2021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36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38" t="s">
        <v>24</v>
      </c>
      <c r="E14" s="36"/>
      <c r="F14" s="36"/>
      <c r="G14" s="36"/>
      <c r="H14" s="36"/>
      <c r="I14" s="138" t="s">
        <v>25</v>
      </c>
      <c r="J14" s="141" t="s">
        <v>1</v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1" t="s">
        <v>26</v>
      </c>
      <c r="F15" s="36"/>
      <c r="G15" s="36"/>
      <c r="H15" s="36"/>
      <c r="I15" s="138" t="s">
        <v>27</v>
      </c>
      <c r="J15" s="141" t="s">
        <v>1</v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36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38" t="s">
        <v>28</v>
      </c>
      <c r="E17" s="36"/>
      <c r="F17" s="36"/>
      <c r="G17" s="36"/>
      <c r="H17" s="36"/>
      <c r="I17" s="138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1"/>
      <c r="G18" s="141"/>
      <c r="H18" s="141"/>
      <c r="I18" s="138" t="s">
        <v>27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36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38" t="s">
        <v>30</v>
      </c>
      <c r="E20" s="36"/>
      <c r="F20" s="36"/>
      <c r="G20" s="36"/>
      <c r="H20" s="36"/>
      <c r="I20" s="138" t="s">
        <v>25</v>
      </c>
      <c r="J20" s="141" t="s">
        <v>1</v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1" t="s">
        <v>31</v>
      </c>
      <c r="F21" s="36"/>
      <c r="G21" s="36"/>
      <c r="H21" s="36"/>
      <c r="I21" s="138" t="s">
        <v>27</v>
      </c>
      <c r="J21" s="141" t="s">
        <v>1</v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36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38" t="s">
        <v>33</v>
      </c>
      <c r="E23" s="36"/>
      <c r="F23" s="36"/>
      <c r="G23" s="36"/>
      <c r="H23" s="36"/>
      <c r="I23" s="138" t="s">
        <v>25</v>
      </c>
      <c r="J23" s="141" t="s">
        <v>1</v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1" t="s">
        <v>627</v>
      </c>
      <c r="F24" s="36"/>
      <c r="G24" s="36"/>
      <c r="H24" s="36"/>
      <c r="I24" s="138" t="s">
        <v>27</v>
      </c>
      <c r="J24" s="141" t="s">
        <v>1</v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36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38" t="s">
        <v>35</v>
      </c>
      <c r="E26" s="36"/>
      <c r="F26" s="36"/>
      <c r="G26" s="36"/>
      <c r="H26" s="36"/>
      <c r="I26" s="36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3"/>
      <c r="B27" s="144"/>
      <c r="C27" s="143"/>
      <c r="D27" s="143"/>
      <c r="E27" s="145" t="s">
        <v>1</v>
      </c>
      <c r="F27" s="145"/>
      <c r="G27" s="145"/>
      <c r="H27" s="145"/>
      <c r="I27" s="143"/>
      <c r="J27" s="143"/>
      <c r="K27" s="143"/>
      <c r="L27" s="146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36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47"/>
      <c r="E29" s="147"/>
      <c r="F29" s="147"/>
      <c r="G29" s="147"/>
      <c r="H29" s="147"/>
      <c r="I29" s="147"/>
      <c r="J29" s="147"/>
      <c r="K29" s="147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48" t="s">
        <v>36</v>
      </c>
      <c r="E30" s="36"/>
      <c r="F30" s="36"/>
      <c r="G30" s="36"/>
      <c r="H30" s="36"/>
      <c r="I30" s="36"/>
      <c r="J30" s="149">
        <f>ROUND(J130,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47"/>
      <c r="E31" s="147"/>
      <c r="F31" s="147"/>
      <c r="G31" s="147"/>
      <c r="H31" s="147"/>
      <c r="I31" s="147"/>
      <c r="J31" s="147"/>
      <c r="K31" s="147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0" t="s">
        <v>38</v>
      </c>
      <c r="G32" s="36"/>
      <c r="H32" s="36"/>
      <c r="I32" s="150" t="s">
        <v>37</v>
      </c>
      <c r="J32" s="150" t="s">
        <v>39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1" t="s">
        <v>40</v>
      </c>
      <c r="E33" s="138" t="s">
        <v>41</v>
      </c>
      <c r="F33" s="152">
        <f>ROUND((SUM(BE130:BE199)),  2)</f>
        <v>0</v>
      </c>
      <c r="G33" s="36"/>
      <c r="H33" s="36"/>
      <c r="I33" s="153">
        <v>0.20999999999999999</v>
      </c>
      <c r="J33" s="152">
        <f>ROUND(((SUM(BE130:BE199))*I33),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38" t="s">
        <v>42</v>
      </c>
      <c r="F34" s="152">
        <f>ROUND((SUM(BF130:BF199)),  2)</f>
        <v>0</v>
      </c>
      <c r="G34" s="36"/>
      <c r="H34" s="36"/>
      <c r="I34" s="153">
        <v>0.14999999999999999</v>
      </c>
      <c r="J34" s="152">
        <f>ROUND(((SUM(BF130:BF199))*I34),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38" t="s">
        <v>43</v>
      </c>
      <c r="F35" s="152">
        <f>ROUND((SUM(BG130:BG199)),  2)</f>
        <v>0</v>
      </c>
      <c r="G35" s="36"/>
      <c r="H35" s="36"/>
      <c r="I35" s="153">
        <v>0.20999999999999999</v>
      </c>
      <c r="J35" s="152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38" t="s">
        <v>44</v>
      </c>
      <c r="F36" s="152">
        <f>ROUND((SUM(BH130:BH199)),  2)</f>
        <v>0</v>
      </c>
      <c r="G36" s="36"/>
      <c r="H36" s="36"/>
      <c r="I36" s="153">
        <v>0.14999999999999999</v>
      </c>
      <c r="J36" s="152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38" t="s">
        <v>45</v>
      </c>
      <c r="F37" s="152">
        <f>ROUND((SUM(BI130:BI199)),  2)</f>
        <v>0</v>
      </c>
      <c r="G37" s="36"/>
      <c r="H37" s="36"/>
      <c r="I37" s="153">
        <v>0</v>
      </c>
      <c r="J37" s="152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36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54"/>
      <c r="D39" s="155" t="s">
        <v>46</v>
      </c>
      <c r="E39" s="156"/>
      <c r="F39" s="156"/>
      <c r="G39" s="157" t="s">
        <v>47</v>
      </c>
      <c r="H39" s="158" t="s">
        <v>48</v>
      </c>
      <c r="I39" s="156"/>
      <c r="J39" s="159">
        <f>SUM(J30:J37)</f>
        <v>0</v>
      </c>
      <c r="K39" s="160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36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L41" s="18"/>
    </row>
    <row r="42" s="1" customFormat="1" ht="14.4" customHeight="1">
      <c r="B42" s="18"/>
      <c r="L42" s="18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61"/>
      <c r="D50" s="161" t="s">
        <v>49</v>
      </c>
      <c r="E50" s="162"/>
      <c r="F50" s="162"/>
      <c r="G50" s="161" t="s">
        <v>50</v>
      </c>
      <c r="H50" s="162"/>
      <c r="I50" s="162"/>
      <c r="J50" s="162"/>
      <c r="K50" s="162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63" t="s">
        <v>51</v>
      </c>
      <c r="E61" s="164"/>
      <c r="F61" s="165" t="s">
        <v>52</v>
      </c>
      <c r="G61" s="163" t="s">
        <v>51</v>
      </c>
      <c r="H61" s="164"/>
      <c r="I61" s="164"/>
      <c r="J61" s="166" t="s">
        <v>52</v>
      </c>
      <c r="K61" s="164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1" t="s">
        <v>53</v>
      </c>
      <c r="E65" s="167"/>
      <c r="F65" s="167"/>
      <c r="G65" s="161" t="s">
        <v>54</v>
      </c>
      <c r="H65" s="167"/>
      <c r="I65" s="167"/>
      <c r="J65" s="167"/>
      <c r="K65" s="16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63" t="s">
        <v>51</v>
      </c>
      <c r="E76" s="164"/>
      <c r="F76" s="165" t="s">
        <v>52</v>
      </c>
      <c r="G76" s="163" t="s">
        <v>51</v>
      </c>
      <c r="H76" s="164"/>
      <c r="I76" s="164"/>
      <c r="J76" s="166" t="s">
        <v>52</v>
      </c>
      <c r="K76" s="164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93</v>
      </c>
      <c r="D82" s="38"/>
      <c r="E82" s="38"/>
      <c r="F82" s="38"/>
      <c r="G82" s="38"/>
      <c r="H82" s="38"/>
      <c r="I82" s="38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38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72" t="str">
        <f>E7</f>
        <v>Stavební úpravy komunikace na p.p.č.3481/2 Chodová Planá</v>
      </c>
      <c r="F85" s="30"/>
      <c r="G85" s="30"/>
      <c r="H85" s="30"/>
      <c r="I85" s="38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91</v>
      </c>
      <c r="D86" s="38"/>
      <c r="E86" s="38"/>
      <c r="F86" s="38"/>
      <c r="G86" s="38"/>
      <c r="H86" s="38"/>
      <c r="I86" s="38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20 - Dešťová kanalizace</v>
      </c>
      <c r="F87" s="38"/>
      <c r="G87" s="38"/>
      <c r="H87" s="38"/>
      <c r="I87" s="38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>Chodová Planá</v>
      </c>
      <c r="G89" s="38"/>
      <c r="H89" s="38"/>
      <c r="I89" s="30" t="s">
        <v>22</v>
      </c>
      <c r="J89" s="77" t="str">
        <f>IF(J12="","",J12)</f>
        <v>22. 8. 2021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38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>Městys Chodová Planá</v>
      </c>
      <c r="G91" s="38"/>
      <c r="H91" s="38"/>
      <c r="I91" s="30" t="s">
        <v>30</v>
      </c>
      <c r="J91" s="34" t="str">
        <f>E21</f>
        <v>Bc.Pašava Michal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28</v>
      </c>
      <c r="D92" s="38"/>
      <c r="E92" s="38"/>
      <c r="F92" s="25" t="str">
        <f>IF(E18="","",E18)</f>
        <v>Vyplň údaj</v>
      </c>
      <c r="G92" s="38"/>
      <c r="H92" s="38"/>
      <c r="I92" s="30" t="s">
        <v>33</v>
      </c>
      <c r="J92" s="34" t="str">
        <f>E24</f>
        <v>ing.Krystyník Jaroslav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73" t="s">
        <v>94</v>
      </c>
      <c r="D94" s="174"/>
      <c r="E94" s="174"/>
      <c r="F94" s="174"/>
      <c r="G94" s="174"/>
      <c r="H94" s="174"/>
      <c r="I94" s="174"/>
      <c r="J94" s="175" t="s">
        <v>95</v>
      </c>
      <c r="K94" s="174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76" t="s">
        <v>96</v>
      </c>
      <c r="D96" s="38"/>
      <c r="E96" s="38"/>
      <c r="F96" s="38"/>
      <c r="G96" s="38"/>
      <c r="H96" s="38"/>
      <c r="I96" s="38"/>
      <c r="J96" s="108">
        <f>J130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97</v>
      </c>
    </row>
    <row r="97" s="9" customFormat="1" ht="24.96" customHeight="1">
      <c r="A97" s="9"/>
      <c r="B97" s="177"/>
      <c r="C97" s="178"/>
      <c r="D97" s="179" t="s">
        <v>628</v>
      </c>
      <c r="E97" s="180"/>
      <c r="F97" s="180"/>
      <c r="G97" s="180"/>
      <c r="H97" s="180"/>
      <c r="I97" s="180"/>
      <c r="J97" s="181">
        <f>J131</f>
        <v>0</v>
      </c>
      <c r="K97" s="178"/>
      <c r="L97" s="18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77"/>
      <c r="C98" s="178"/>
      <c r="D98" s="179" t="s">
        <v>629</v>
      </c>
      <c r="E98" s="180"/>
      <c r="F98" s="180"/>
      <c r="G98" s="180"/>
      <c r="H98" s="180"/>
      <c r="I98" s="180"/>
      <c r="J98" s="181">
        <f>J133</f>
        <v>0</v>
      </c>
      <c r="K98" s="178"/>
      <c r="L98" s="182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9" customFormat="1" ht="24.96" customHeight="1">
      <c r="A99" s="9"/>
      <c r="B99" s="177"/>
      <c r="C99" s="178"/>
      <c r="D99" s="179" t="s">
        <v>630</v>
      </c>
      <c r="E99" s="180"/>
      <c r="F99" s="180"/>
      <c r="G99" s="180"/>
      <c r="H99" s="180"/>
      <c r="I99" s="180"/>
      <c r="J99" s="181">
        <f>J142</f>
        <v>0</v>
      </c>
      <c r="K99" s="178"/>
      <c r="L99" s="18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77"/>
      <c r="C100" s="178"/>
      <c r="D100" s="179" t="s">
        <v>631</v>
      </c>
      <c r="E100" s="180"/>
      <c r="F100" s="180"/>
      <c r="G100" s="180"/>
      <c r="H100" s="180"/>
      <c r="I100" s="180"/>
      <c r="J100" s="181">
        <f>J147</f>
        <v>0</v>
      </c>
      <c r="K100" s="178"/>
      <c r="L100" s="182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9" customFormat="1" ht="24.96" customHeight="1">
      <c r="A101" s="9"/>
      <c r="B101" s="177"/>
      <c r="C101" s="178"/>
      <c r="D101" s="179" t="s">
        <v>632</v>
      </c>
      <c r="E101" s="180"/>
      <c r="F101" s="180"/>
      <c r="G101" s="180"/>
      <c r="H101" s="180"/>
      <c r="I101" s="180"/>
      <c r="J101" s="181">
        <f>J150</f>
        <v>0</v>
      </c>
      <c r="K101" s="178"/>
      <c r="L101" s="18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77"/>
      <c r="C102" s="178"/>
      <c r="D102" s="179" t="s">
        <v>633</v>
      </c>
      <c r="E102" s="180"/>
      <c r="F102" s="180"/>
      <c r="G102" s="180"/>
      <c r="H102" s="180"/>
      <c r="I102" s="180"/>
      <c r="J102" s="181">
        <f>J154</f>
        <v>0</v>
      </c>
      <c r="K102" s="178"/>
      <c r="L102" s="18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9" customFormat="1" ht="24.96" customHeight="1">
      <c r="A103" s="9"/>
      <c r="B103" s="177"/>
      <c r="C103" s="178"/>
      <c r="D103" s="179" t="s">
        <v>634</v>
      </c>
      <c r="E103" s="180"/>
      <c r="F103" s="180"/>
      <c r="G103" s="180"/>
      <c r="H103" s="180"/>
      <c r="I103" s="180"/>
      <c r="J103" s="181">
        <f>J156</f>
        <v>0</v>
      </c>
      <c r="K103" s="178"/>
      <c r="L103" s="18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9" customFormat="1" ht="24.96" customHeight="1">
      <c r="A104" s="9"/>
      <c r="B104" s="177"/>
      <c r="C104" s="178"/>
      <c r="D104" s="179" t="s">
        <v>635</v>
      </c>
      <c r="E104" s="180"/>
      <c r="F104" s="180"/>
      <c r="G104" s="180"/>
      <c r="H104" s="180"/>
      <c r="I104" s="180"/>
      <c r="J104" s="181">
        <f>J159</f>
        <v>0</v>
      </c>
      <c r="K104" s="178"/>
      <c r="L104" s="18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9" customFormat="1" ht="24.96" customHeight="1">
      <c r="A105" s="9"/>
      <c r="B105" s="177"/>
      <c r="C105" s="178"/>
      <c r="D105" s="179" t="s">
        <v>636</v>
      </c>
      <c r="E105" s="180"/>
      <c r="F105" s="180"/>
      <c r="G105" s="180"/>
      <c r="H105" s="180"/>
      <c r="I105" s="180"/>
      <c r="J105" s="181">
        <f>J161</f>
        <v>0</v>
      </c>
      <c r="K105" s="178"/>
      <c r="L105" s="182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9" customFormat="1" ht="24.96" customHeight="1">
      <c r="A106" s="9"/>
      <c r="B106" s="177"/>
      <c r="C106" s="178"/>
      <c r="D106" s="179" t="s">
        <v>637</v>
      </c>
      <c r="E106" s="180"/>
      <c r="F106" s="180"/>
      <c r="G106" s="180"/>
      <c r="H106" s="180"/>
      <c r="I106" s="180"/>
      <c r="J106" s="181">
        <f>J164</f>
        <v>0</v>
      </c>
      <c r="K106" s="178"/>
      <c r="L106" s="18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77"/>
      <c r="C107" s="178"/>
      <c r="D107" s="179" t="s">
        <v>638</v>
      </c>
      <c r="E107" s="180"/>
      <c r="F107" s="180"/>
      <c r="G107" s="180"/>
      <c r="H107" s="180"/>
      <c r="I107" s="180"/>
      <c r="J107" s="181">
        <f>J166</f>
        <v>0</v>
      </c>
      <c r="K107" s="178"/>
      <c r="L107" s="182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9" customFormat="1" ht="24.96" customHeight="1">
      <c r="A108" s="9"/>
      <c r="B108" s="177"/>
      <c r="C108" s="178"/>
      <c r="D108" s="179" t="s">
        <v>639</v>
      </c>
      <c r="E108" s="180"/>
      <c r="F108" s="180"/>
      <c r="G108" s="180"/>
      <c r="H108" s="180"/>
      <c r="I108" s="180"/>
      <c r="J108" s="181">
        <f>J171</f>
        <v>0</v>
      </c>
      <c r="K108" s="178"/>
      <c r="L108" s="182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9" customFormat="1" ht="24.96" customHeight="1">
      <c r="A109" s="9"/>
      <c r="B109" s="177"/>
      <c r="C109" s="178"/>
      <c r="D109" s="179" t="s">
        <v>640</v>
      </c>
      <c r="E109" s="180"/>
      <c r="F109" s="180"/>
      <c r="G109" s="180"/>
      <c r="H109" s="180"/>
      <c r="I109" s="180"/>
      <c r="J109" s="181">
        <f>J184</f>
        <v>0</v>
      </c>
      <c r="K109" s="178"/>
      <c r="L109" s="182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9" customFormat="1" ht="24.96" customHeight="1">
      <c r="A110" s="9"/>
      <c r="B110" s="177"/>
      <c r="C110" s="178"/>
      <c r="D110" s="179" t="s">
        <v>641</v>
      </c>
      <c r="E110" s="180"/>
      <c r="F110" s="180"/>
      <c r="G110" s="180"/>
      <c r="H110" s="180"/>
      <c r="I110" s="180"/>
      <c r="J110" s="181">
        <f>J186</f>
        <v>0</v>
      </c>
      <c r="K110" s="178"/>
      <c r="L110" s="182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2" customFormat="1" ht="21.84" customHeight="1">
      <c r="A111" s="36"/>
      <c r="B111" s="37"/>
      <c r="C111" s="38"/>
      <c r="D111" s="38"/>
      <c r="E111" s="38"/>
      <c r="F111" s="38"/>
      <c r="G111" s="38"/>
      <c r="H111" s="38"/>
      <c r="I111" s="38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6.96" customHeight="1">
      <c r="A112" s="36"/>
      <c r="B112" s="64"/>
      <c r="C112" s="65"/>
      <c r="D112" s="65"/>
      <c r="E112" s="65"/>
      <c r="F112" s="65"/>
      <c r="G112" s="65"/>
      <c r="H112" s="65"/>
      <c r="I112" s="65"/>
      <c r="J112" s="65"/>
      <c r="K112" s="65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6" s="2" customFormat="1" ht="6.96" customHeight="1">
      <c r="A116" s="36"/>
      <c r="B116" s="66"/>
      <c r="C116" s="67"/>
      <c r="D116" s="67"/>
      <c r="E116" s="67"/>
      <c r="F116" s="67"/>
      <c r="G116" s="67"/>
      <c r="H116" s="67"/>
      <c r="I116" s="67"/>
      <c r="J116" s="67"/>
      <c r="K116" s="67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24.96" customHeight="1">
      <c r="A117" s="36"/>
      <c r="B117" s="37"/>
      <c r="C117" s="21" t="s">
        <v>112</v>
      </c>
      <c r="D117" s="38"/>
      <c r="E117" s="38"/>
      <c r="F117" s="38"/>
      <c r="G117" s="38"/>
      <c r="H117" s="38"/>
      <c r="I117" s="38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16</v>
      </c>
      <c r="D119" s="38"/>
      <c r="E119" s="38"/>
      <c r="F119" s="38"/>
      <c r="G119" s="38"/>
      <c r="H119" s="38"/>
      <c r="I119" s="38"/>
      <c r="J119" s="38"/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16.5" customHeight="1">
      <c r="A120" s="36"/>
      <c r="B120" s="37"/>
      <c r="C120" s="38"/>
      <c r="D120" s="38"/>
      <c r="E120" s="172" t="str">
        <f>E7</f>
        <v>Stavební úpravy komunikace na p.p.č.3481/2 Chodová Planá</v>
      </c>
      <c r="F120" s="30"/>
      <c r="G120" s="30"/>
      <c r="H120" s="30"/>
      <c r="I120" s="38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2" customHeight="1">
      <c r="A121" s="36"/>
      <c r="B121" s="37"/>
      <c r="C121" s="30" t="s">
        <v>91</v>
      </c>
      <c r="D121" s="38"/>
      <c r="E121" s="38"/>
      <c r="F121" s="38"/>
      <c r="G121" s="38"/>
      <c r="H121" s="38"/>
      <c r="I121" s="38"/>
      <c r="J121" s="38"/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6.5" customHeight="1">
      <c r="A122" s="36"/>
      <c r="B122" s="37"/>
      <c r="C122" s="38"/>
      <c r="D122" s="38"/>
      <c r="E122" s="74" t="str">
        <f>E9</f>
        <v>20 - Dešťová kanalizace</v>
      </c>
      <c r="F122" s="38"/>
      <c r="G122" s="38"/>
      <c r="H122" s="38"/>
      <c r="I122" s="38"/>
      <c r="J122" s="38"/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6.96" customHeight="1">
      <c r="A123" s="36"/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2" customFormat="1" ht="12" customHeight="1">
      <c r="A124" s="36"/>
      <c r="B124" s="37"/>
      <c r="C124" s="30" t="s">
        <v>20</v>
      </c>
      <c r="D124" s="38"/>
      <c r="E124" s="38"/>
      <c r="F124" s="25" t="str">
        <f>F12</f>
        <v>Chodová Planá</v>
      </c>
      <c r="G124" s="38"/>
      <c r="H124" s="38"/>
      <c r="I124" s="30" t="s">
        <v>22</v>
      </c>
      <c r="J124" s="77" t="str">
        <f>IF(J12="","",J12)</f>
        <v>22. 8. 2021</v>
      </c>
      <c r="K124" s="38"/>
      <c r="L124" s="61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</row>
    <row r="125" s="2" customFormat="1" ht="6.96" customHeight="1">
      <c r="A125" s="36"/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61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</row>
    <row r="126" s="2" customFormat="1" ht="15.15" customHeight="1">
      <c r="A126" s="36"/>
      <c r="B126" s="37"/>
      <c r="C126" s="30" t="s">
        <v>24</v>
      </c>
      <c r="D126" s="38"/>
      <c r="E126" s="38"/>
      <c r="F126" s="25" t="str">
        <f>E15</f>
        <v>Městys Chodová Planá</v>
      </c>
      <c r="G126" s="38"/>
      <c r="H126" s="38"/>
      <c r="I126" s="30" t="s">
        <v>30</v>
      </c>
      <c r="J126" s="34" t="str">
        <f>E21</f>
        <v>Bc.Pašava Michal</v>
      </c>
      <c r="K126" s="38"/>
      <c r="L126" s="61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</row>
    <row r="127" s="2" customFormat="1" ht="15.15" customHeight="1">
      <c r="A127" s="36"/>
      <c r="B127" s="37"/>
      <c r="C127" s="30" t="s">
        <v>28</v>
      </c>
      <c r="D127" s="38"/>
      <c r="E127" s="38"/>
      <c r="F127" s="25" t="str">
        <f>IF(E18="","",E18)</f>
        <v>Vyplň údaj</v>
      </c>
      <c r="G127" s="38"/>
      <c r="H127" s="38"/>
      <c r="I127" s="30" t="s">
        <v>33</v>
      </c>
      <c r="J127" s="34" t="str">
        <f>E24</f>
        <v>ing.Krystyník Jaroslav</v>
      </c>
      <c r="K127" s="38"/>
      <c r="L127" s="61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</row>
    <row r="128" s="2" customFormat="1" ht="10.32" customHeight="1">
      <c r="A128" s="36"/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61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</row>
    <row r="129" s="11" customFormat="1" ht="29.28" customHeight="1">
      <c r="A129" s="189"/>
      <c r="B129" s="190"/>
      <c r="C129" s="191" t="s">
        <v>113</v>
      </c>
      <c r="D129" s="192" t="s">
        <v>61</v>
      </c>
      <c r="E129" s="192" t="s">
        <v>57</v>
      </c>
      <c r="F129" s="192" t="s">
        <v>58</v>
      </c>
      <c r="G129" s="192" t="s">
        <v>114</v>
      </c>
      <c r="H129" s="192" t="s">
        <v>115</v>
      </c>
      <c r="I129" s="192" t="s">
        <v>116</v>
      </c>
      <c r="J129" s="192" t="s">
        <v>95</v>
      </c>
      <c r="K129" s="193" t="s">
        <v>117</v>
      </c>
      <c r="L129" s="194"/>
      <c r="M129" s="98" t="s">
        <v>1</v>
      </c>
      <c r="N129" s="99" t="s">
        <v>40</v>
      </c>
      <c r="O129" s="99" t="s">
        <v>118</v>
      </c>
      <c r="P129" s="99" t="s">
        <v>119</v>
      </c>
      <c r="Q129" s="99" t="s">
        <v>120</v>
      </c>
      <c r="R129" s="99" t="s">
        <v>121</v>
      </c>
      <c r="S129" s="99" t="s">
        <v>122</v>
      </c>
      <c r="T129" s="100" t="s">
        <v>123</v>
      </c>
      <c r="U129" s="189"/>
      <c r="V129" s="189"/>
      <c r="W129" s="189"/>
      <c r="X129" s="189"/>
      <c r="Y129" s="189"/>
      <c r="Z129" s="189"/>
      <c r="AA129" s="189"/>
      <c r="AB129" s="189"/>
      <c r="AC129" s="189"/>
      <c r="AD129" s="189"/>
      <c r="AE129" s="189"/>
    </row>
    <row r="130" s="2" customFormat="1" ht="22.8" customHeight="1">
      <c r="A130" s="36"/>
      <c r="B130" s="37"/>
      <c r="C130" s="105" t="s">
        <v>124</v>
      </c>
      <c r="D130" s="38"/>
      <c r="E130" s="38"/>
      <c r="F130" s="38"/>
      <c r="G130" s="38"/>
      <c r="H130" s="38"/>
      <c r="I130" s="38"/>
      <c r="J130" s="195">
        <f>BK130</f>
        <v>0</v>
      </c>
      <c r="K130" s="38"/>
      <c r="L130" s="42"/>
      <c r="M130" s="101"/>
      <c r="N130" s="196"/>
      <c r="O130" s="102"/>
      <c r="P130" s="197">
        <f>P131+P133+P142+P147+P150+P154+P156+P159+P161+P164+P166+P171+P184+P186</f>
        <v>0</v>
      </c>
      <c r="Q130" s="102"/>
      <c r="R130" s="197">
        <f>R131+R133+R142+R147+R150+R154+R156+R159+R161+R164+R166+R171+R184+R186</f>
        <v>98.417054000000007</v>
      </c>
      <c r="S130" s="102"/>
      <c r="T130" s="198">
        <f>T131+T133+T142+T147+T150+T154+T156+T159+T161+T164+T166+T171+T184+T186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T130" s="15" t="s">
        <v>75</v>
      </c>
      <c r="AU130" s="15" t="s">
        <v>97</v>
      </c>
      <c r="BK130" s="199">
        <f>BK131+BK133+BK142+BK147+BK150+BK154+BK156+BK159+BK161+BK164+BK166+BK171+BK184+BK186</f>
        <v>0</v>
      </c>
    </row>
    <row r="131" s="12" customFormat="1" ht="25.92" customHeight="1">
      <c r="A131" s="12"/>
      <c r="B131" s="200"/>
      <c r="C131" s="201"/>
      <c r="D131" s="202" t="s">
        <v>75</v>
      </c>
      <c r="E131" s="203" t="s">
        <v>191</v>
      </c>
      <c r="F131" s="203" t="s">
        <v>642</v>
      </c>
      <c r="G131" s="201"/>
      <c r="H131" s="201"/>
      <c r="I131" s="204"/>
      <c r="J131" s="205">
        <f>BK131</f>
        <v>0</v>
      </c>
      <c r="K131" s="201"/>
      <c r="L131" s="206"/>
      <c r="M131" s="207"/>
      <c r="N131" s="208"/>
      <c r="O131" s="208"/>
      <c r="P131" s="209">
        <f>P132</f>
        <v>0</v>
      </c>
      <c r="Q131" s="208"/>
      <c r="R131" s="209">
        <f>R132</f>
        <v>0</v>
      </c>
      <c r="S131" s="208"/>
      <c r="T131" s="210">
        <f>T132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1" t="s">
        <v>84</v>
      </c>
      <c r="AT131" s="212" t="s">
        <v>75</v>
      </c>
      <c r="AU131" s="212" t="s">
        <v>76</v>
      </c>
      <c r="AY131" s="211" t="s">
        <v>127</v>
      </c>
      <c r="BK131" s="213">
        <f>BK132</f>
        <v>0</v>
      </c>
    </row>
    <row r="132" s="2" customFormat="1" ht="21.75" customHeight="1">
      <c r="A132" s="36"/>
      <c r="B132" s="37"/>
      <c r="C132" s="216" t="s">
        <v>84</v>
      </c>
      <c r="D132" s="216" t="s">
        <v>129</v>
      </c>
      <c r="E132" s="217" t="s">
        <v>643</v>
      </c>
      <c r="F132" s="218" t="s">
        <v>644</v>
      </c>
      <c r="G132" s="219" t="s">
        <v>170</v>
      </c>
      <c r="H132" s="220">
        <v>26.399999999999999</v>
      </c>
      <c r="I132" s="221"/>
      <c r="J132" s="222">
        <f>ROUND(I132*H132,2)</f>
        <v>0</v>
      </c>
      <c r="K132" s="218" t="s">
        <v>645</v>
      </c>
      <c r="L132" s="42"/>
      <c r="M132" s="223" t="s">
        <v>1</v>
      </c>
      <c r="N132" s="224" t="s">
        <v>41</v>
      </c>
      <c r="O132" s="89"/>
      <c r="P132" s="225">
        <f>O132*H132</f>
        <v>0</v>
      </c>
      <c r="Q132" s="225">
        <v>0</v>
      </c>
      <c r="R132" s="225">
        <f>Q132*H132</f>
        <v>0</v>
      </c>
      <c r="S132" s="225">
        <v>0</v>
      </c>
      <c r="T132" s="22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27" t="s">
        <v>134</v>
      </c>
      <c r="AT132" s="227" t="s">
        <v>129</v>
      </c>
      <c r="AU132" s="227" t="s">
        <v>84</v>
      </c>
      <c r="AY132" s="15" t="s">
        <v>127</v>
      </c>
      <c r="BE132" s="228">
        <f>IF(N132="základní",J132,0)</f>
        <v>0</v>
      </c>
      <c r="BF132" s="228">
        <f>IF(N132="snížená",J132,0)</f>
        <v>0</v>
      </c>
      <c r="BG132" s="228">
        <f>IF(N132="zákl. přenesená",J132,0)</f>
        <v>0</v>
      </c>
      <c r="BH132" s="228">
        <f>IF(N132="sníž. přenesená",J132,0)</f>
        <v>0</v>
      </c>
      <c r="BI132" s="228">
        <f>IF(N132="nulová",J132,0)</f>
        <v>0</v>
      </c>
      <c r="BJ132" s="15" t="s">
        <v>84</v>
      </c>
      <c r="BK132" s="228">
        <f>ROUND(I132*H132,2)</f>
        <v>0</v>
      </c>
      <c r="BL132" s="15" t="s">
        <v>134</v>
      </c>
      <c r="BM132" s="227" t="s">
        <v>86</v>
      </c>
    </row>
    <row r="133" s="12" customFormat="1" ht="25.92" customHeight="1">
      <c r="A133" s="12"/>
      <c r="B133" s="200"/>
      <c r="C133" s="201"/>
      <c r="D133" s="202" t="s">
        <v>75</v>
      </c>
      <c r="E133" s="203" t="s">
        <v>196</v>
      </c>
      <c r="F133" s="203" t="s">
        <v>646</v>
      </c>
      <c r="G133" s="201"/>
      <c r="H133" s="201"/>
      <c r="I133" s="204"/>
      <c r="J133" s="205">
        <f>BK133</f>
        <v>0</v>
      </c>
      <c r="K133" s="201"/>
      <c r="L133" s="206"/>
      <c r="M133" s="207"/>
      <c r="N133" s="208"/>
      <c r="O133" s="208"/>
      <c r="P133" s="209">
        <f>SUM(P134:P141)</f>
        <v>0</v>
      </c>
      <c r="Q133" s="208"/>
      <c r="R133" s="209">
        <f>SUM(R134:R141)</f>
        <v>0</v>
      </c>
      <c r="S133" s="208"/>
      <c r="T133" s="210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1" t="s">
        <v>84</v>
      </c>
      <c r="AT133" s="212" t="s">
        <v>75</v>
      </c>
      <c r="AU133" s="212" t="s">
        <v>76</v>
      </c>
      <c r="AY133" s="211" t="s">
        <v>127</v>
      </c>
      <c r="BK133" s="213">
        <f>SUM(BK134:BK141)</f>
        <v>0</v>
      </c>
    </row>
    <row r="134" s="2" customFormat="1" ht="21.75" customHeight="1">
      <c r="A134" s="36"/>
      <c r="B134" s="37"/>
      <c r="C134" s="216" t="s">
        <v>86</v>
      </c>
      <c r="D134" s="216" t="s">
        <v>129</v>
      </c>
      <c r="E134" s="217" t="s">
        <v>647</v>
      </c>
      <c r="F134" s="218" t="s">
        <v>648</v>
      </c>
      <c r="G134" s="219" t="s">
        <v>170</v>
      </c>
      <c r="H134" s="220">
        <v>139.80000000000001</v>
      </c>
      <c r="I134" s="221"/>
      <c r="J134" s="222">
        <f>ROUND(I134*H134,2)</f>
        <v>0</v>
      </c>
      <c r="K134" s="218" t="s">
        <v>645</v>
      </c>
      <c r="L134" s="42"/>
      <c r="M134" s="223" t="s">
        <v>1</v>
      </c>
      <c r="N134" s="224" t="s">
        <v>41</v>
      </c>
      <c r="O134" s="89"/>
      <c r="P134" s="225">
        <f>O134*H134</f>
        <v>0</v>
      </c>
      <c r="Q134" s="225">
        <v>0</v>
      </c>
      <c r="R134" s="225">
        <f>Q134*H134</f>
        <v>0</v>
      </c>
      <c r="S134" s="225">
        <v>0</v>
      </c>
      <c r="T134" s="226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27" t="s">
        <v>134</v>
      </c>
      <c r="AT134" s="227" t="s">
        <v>129</v>
      </c>
      <c r="AU134" s="227" t="s">
        <v>84</v>
      </c>
      <c r="AY134" s="15" t="s">
        <v>127</v>
      </c>
      <c r="BE134" s="228">
        <f>IF(N134="základní",J134,0)</f>
        <v>0</v>
      </c>
      <c r="BF134" s="228">
        <f>IF(N134="snížená",J134,0)</f>
        <v>0</v>
      </c>
      <c r="BG134" s="228">
        <f>IF(N134="zákl. přenesená",J134,0)</f>
        <v>0</v>
      </c>
      <c r="BH134" s="228">
        <f>IF(N134="sníž. přenesená",J134,0)</f>
        <v>0</v>
      </c>
      <c r="BI134" s="228">
        <f>IF(N134="nulová",J134,0)</f>
        <v>0</v>
      </c>
      <c r="BJ134" s="15" t="s">
        <v>84</v>
      </c>
      <c r="BK134" s="228">
        <f>ROUND(I134*H134,2)</f>
        <v>0</v>
      </c>
      <c r="BL134" s="15" t="s">
        <v>134</v>
      </c>
      <c r="BM134" s="227" t="s">
        <v>134</v>
      </c>
    </row>
    <row r="135" s="2" customFormat="1" ht="21.75" customHeight="1">
      <c r="A135" s="36"/>
      <c r="B135" s="37"/>
      <c r="C135" s="216" t="s">
        <v>139</v>
      </c>
      <c r="D135" s="216" t="s">
        <v>129</v>
      </c>
      <c r="E135" s="217" t="s">
        <v>649</v>
      </c>
      <c r="F135" s="218" t="s">
        <v>650</v>
      </c>
      <c r="G135" s="219" t="s">
        <v>170</v>
      </c>
      <c r="H135" s="220">
        <v>69.900000000000006</v>
      </c>
      <c r="I135" s="221"/>
      <c r="J135" s="222">
        <f>ROUND(I135*H135,2)</f>
        <v>0</v>
      </c>
      <c r="K135" s="218" t="s">
        <v>645</v>
      </c>
      <c r="L135" s="42"/>
      <c r="M135" s="223" t="s">
        <v>1</v>
      </c>
      <c r="N135" s="224" t="s">
        <v>41</v>
      </c>
      <c r="O135" s="89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27" t="s">
        <v>134</v>
      </c>
      <c r="AT135" s="227" t="s">
        <v>129</v>
      </c>
      <c r="AU135" s="227" t="s">
        <v>84</v>
      </c>
      <c r="AY135" s="15" t="s">
        <v>127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5" t="s">
        <v>84</v>
      </c>
      <c r="BK135" s="228">
        <f>ROUND(I135*H135,2)</f>
        <v>0</v>
      </c>
      <c r="BL135" s="15" t="s">
        <v>134</v>
      </c>
      <c r="BM135" s="227" t="s">
        <v>151</v>
      </c>
    </row>
    <row r="136" s="2" customFormat="1" ht="21.75" customHeight="1">
      <c r="A136" s="36"/>
      <c r="B136" s="37"/>
      <c r="C136" s="216" t="s">
        <v>134</v>
      </c>
      <c r="D136" s="216" t="s">
        <v>129</v>
      </c>
      <c r="E136" s="217" t="s">
        <v>651</v>
      </c>
      <c r="F136" s="218" t="s">
        <v>652</v>
      </c>
      <c r="G136" s="219" t="s">
        <v>170</v>
      </c>
      <c r="H136" s="220">
        <v>139.80000000000001</v>
      </c>
      <c r="I136" s="221"/>
      <c r="J136" s="222">
        <f>ROUND(I136*H136,2)</f>
        <v>0</v>
      </c>
      <c r="K136" s="218" t="s">
        <v>645</v>
      </c>
      <c r="L136" s="42"/>
      <c r="M136" s="223" t="s">
        <v>1</v>
      </c>
      <c r="N136" s="224" t="s">
        <v>41</v>
      </c>
      <c r="O136" s="89"/>
      <c r="P136" s="225">
        <f>O136*H136</f>
        <v>0</v>
      </c>
      <c r="Q136" s="225">
        <v>0</v>
      </c>
      <c r="R136" s="225">
        <f>Q136*H136</f>
        <v>0</v>
      </c>
      <c r="S136" s="225">
        <v>0</v>
      </c>
      <c r="T136" s="22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227" t="s">
        <v>134</v>
      </c>
      <c r="AT136" s="227" t="s">
        <v>129</v>
      </c>
      <c r="AU136" s="227" t="s">
        <v>84</v>
      </c>
      <c r="AY136" s="15" t="s">
        <v>127</v>
      </c>
      <c r="BE136" s="228">
        <f>IF(N136="základní",J136,0)</f>
        <v>0</v>
      </c>
      <c r="BF136" s="228">
        <f>IF(N136="snížená",J136,0)</f>
        <v>0</v>
      </c>
      <c r="BG136" s="228">
        <f>IF(N136="zákl. přenesená",J136,0)</f>
        <v>0</v>
      </c>
      <c r="BH136" s="228">
        <f>IF(N136="sníž. přenesená",J136,0)</f>
        <v>0</v>
      </c>
      <c r="BI136" s="228">
        <f>IF(N136="nulová",J136,0)</f>
        <v>0</v>
      </c>
      <c r="BJ136" s="15" t="s">
        <v>84</v>
      </c>
      <c r="BK136" s="228">
        <f>ROUND(I136*H136,2)</f>
        <v>0</v>
      </c>
      <c r="BL136" s="15" t="s">
        <v>134</v>
      </c>
      <c r="BM136" s="227" t="s">
        <v>160</v>
      </c>
    </row>
    <row r="137" s="2" customFormat="1" ht="21.75" customHeight="1">
      <c r="A137" s="36"/>
      <c r="B137" s="37"/>
      <c r="C137" s="216" t="s">
        <v>147</v>
      </c>
      <c r="D137" s="216" t="s">
        <v>129</v>
      </c>
      <c r="E137" s="217" t="s">
        <v>653</v>
      </c>
      <c r="F137" s="218" t="s">
        <v>654</v>
      </c>
      <c r="G137" s="219" t="s">
        <v>170</v>
      </c>
      <c r="H137" s="220">
        <v>69.900000000000006</v>
      </c>
      <c r="I137" s="221"/>
      <c r="J137" s="222">
        <f>ROUND(I137*H137,2)</f>
        <v>0</v>
      </c>
      <c r="K137" s="218" t="s">
        <v>645</v>
      </c>
      <c r="L137" s="42"/>
      <c r="M137" s="223" t="s">
        <v>1</v>
      </c>
      <c r="N137" s="224" t="s">
        <v>41</v>
      </c>
      <c r="O137" s="89"/>
      <c r="P137" s="225">
        <f>O137*H137</f>
        <v>0</v>
      </c>
      <c r="Q137" s="225">
        <v>0</v>
      </c>
      <c r="R137" s="225">
        <f>Q137*H137</f>
        <v>0</v>
      </c>
      <c r="S137" s="225">
        <v>0</v>
      </c>
      <c r="T137" s="226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27" t="s">
        <v>134</v>
      </c>
      <c r="AT137" s="227" t="s">
        <v>129</v>
      </c>
      <c r="AU137" s="227" t="s">
        <v>84</v>
      </c>
      <c r="AY137" s="15" t="s">
        <v>127</v>
      </c>
      <c r="BE137" s="228">
        <f>IF(N137="základní",J137,0)</f>
        <v>0</v>
      </c>
      <c r="BF137" s="228">
        <f>IF(N137="snížená",J137,0)</f>
        <v>0</v>
      </c>
      <c r="BG137" s="228">
        <f>IF(N137="zákl. přenesená",J137,0)</f>
        <v>0</v>
      </c>
      <c r="BH137" s="228">
        <f>IF(N137="sníž. přenesená",J137,0)</f>
        <v>0</v>
      </c>
      <c r="BI137" s="228">
        <f>IF(N137="nulová",J137,0)</f>
        <v>0</v>
      </c>
      <c r="BJ137" s="15" t="s">
        <v>84</v>
      </c>
      <c r="BK137" s="228">
        <f>ROUND(I137*H137,2)</f>
        <v>0</v>
      </c>
      <c r="BL137" s="15" t="s">
        <v>134</v>
      </c>
      <c r="BM137" s="227" t="s">
        <v>81</v>
      </c>
    </row>
    <row r="138" s="2" customFormat="1" ht="21.75" customHeight="1">
      <c r="A138" s="36"/>
      <c r="B138" s="37"/>
      <c r="C138" s="216" t="s">
        <v>151</v>
      </c>
      <c r="D138" s="216" t="s">
        <v>129</v>
      </c>
      <c r="E138" s="217" t="s">
        <v>655</v>
      </c>
      <c r="F138" s="218" t="s">
        <v>656</v>
      </c>
      <c r="G138" s="219" t="s">
        <v>170</v>
      </c>
      <c r="H138" s="220">
        <v>43.399999999999999</v>
      </c>
      <c r="I138" s="221"/>
      <c r="J138" s="222">
        <f>ROUND(I138*H138,2)</f>
        <v>0</v>
      </c>
      <c r="K138" s="218" t="s">
        <v>645</v>
      </c>
      <c r="L138" s="42"/>
      <c r="M138" s="223" t="s">
        <v>1</v>
      </c>
      <c r="N138" s="224" t="s">
        <v>41</v>
      </c>
      <c r="O138" s="89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27" t="s">
        <v>134</v>
      </c>
      <c r="AT138" s="227" t="s">
        <v>129</v>
      </c>
      <c r="AU138" s="227" t="s">
        <v>84</v>
      </c>
      <c r="AY138" s="15" t="s">
        <v>127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5" t="s">
        <v>84</v>
      </c>
      <c r="BK138" s="228">
        <f>ROUND(I138*H138,2)</f>
        <v>0</v>
      </c>
      <c r="BL138" s="15" t="s">
        <v>134</v>
      </c>
      <c r="BM138" s="227" t="s">
        <v>191</v>
      </c>
    </row>
    <row r="139" s="2" customFormat="1" ht="21.75" customHeight="1">
      <c r="A139" s="36"/>
      <c r="B139" s="37"/>
      <c r="C139" s="216" t="s">
        <v>156</v>
      </c>
      <c r="D139" s="216" t="s">
        <v>129</v>
      </c>
      <c r="E139" s="217" t="s">
        <v>657</v>
      </c>
      <c r="F139" s="218" t="s">
        <v>658</v>
      </c>
      <c r="G139" s="219" t="s">
        <v>170</v>
      </c>
      <c r="H139" s="220">
        <v>21.699999999999999</v>
      </c>
      <c r="I139" s="221"/>
      <c r="J139" s="222">
        <f>ROUND(I139*H139,2)</f>
        <v>0</v>
      </c>
      <c r="K139" s="218" t="s">
        <v>645</v>
      </c>
      <c r="L139" s="42"/>
      <c r="M139" s="223" t="s">
        <v>1</v>
      </c>
      <c r="N139" s="224" t="s">
        <v>41</v>
      </c>
      <c r="O139" s="89"/>
      <c r="P139" s="225">
        <f>O139*H139</f>
        <v>0</v>
      </c>
      <c r="Q139" s="225">
        <v>0</v>
      </c>
      <c r="R139" s="225">
        <f>Q139*H139</f>
        <v>0</v>
      </c>
      <c r="S139" s="225">
        <v>0</v>
      </c>
      <c r="T139" s="22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227" t="s">
        <v>134</v>
      </c>
      <c r="AT139" s="227" t="s">
        <v>129</v>
      </c>
      <c r="AU139" s="227" t="s">
        <v>84</v>
      </c>
      <c r="AY139" s="15" t="s">
        <v>127</v>
      </c>
      <c r="BE139" s="228">
        <f>IF(N139="základní",J139,0)</f>
        <v>0</v>
      </c>
      <c r="BF139" s="228">
        <f>IF(N139="snížená",J139,0)</f>
        <v>0</v>
      </c>
      <c r="BG139" s="228">
        <f>IF(N139="zákl. přenesená",J139,0)</f>
        <v>0</v>
      </c>
      <c r="BH139" s="228">
        <f>IF(N139="sníž. přenesená",J139,0)</f>
        <v>0</v>
      </c>
      <c r="BI139" s="228">
        <f>IF(N139="nulová",J139,0)</f>
        <v>0</v>
      </c>
      <c r="BJ139" s="15" t="s">
        <v>84</v>
      </c>
      <c r="BK139" s="228">
        <f>ROUND(I139*H139,2)</f>
        <v>0</v>
      </c>
      <c r="BL139" s="15" t="s">
        <v>134</v>
      </c>
      <c r="BM139" s="227" t="s">
        <v>202</v>
      </c>
    </row>
    <row r="140" s="2" customFormat="1" ht="21.75" customHeight="1">
      <c r="A140" s="36"/>
      <c r="B140" s="37"/>
      <c r="C140" s="216" t="s">
        <v>160</v>
      </c>
      <c r="D140" s="216" t="s">
        <v>129</v>
      </c>
      <c r="E140" s="217" t="s">
        <v>659</v>
      </c>
      <c r="F140" s="218" t="s">
        <v>660</v>
      </c>
      <c r="G140" s="219" t="s">
        <v>170</v>
      </c>
      <c r="H140" s="220">
        <v>43.399999999999999</v>
      </c>
      <c r="I140" s="221"/>
      <c r="J140" s="222">
        <f>ROUND(I140*H140,2)</f>
        <v>0</v>
      </c>
      <c r="K140" s="218" t="s">
        <v>645</v>
      </c>
      <c r="L140" s="42"/>
      <c r="M140" s="223" t="s">
        <v>1</v>
      </c>
      <c r="N140" s="224" t="s">
        <v>41</v>
      </c>
      <c r="O140" s="89"/>
      <c r="P140" s="225">
        <f>O140*H140</f>
        <v>0</v>
      </c>
      <c r="Q140" s="225">
        <v>0</v>
      </c>
      <c r="R140" s="225">
        <f>Q140*H140</f>
        <v>0</v>
      </c>
      <c r="S140" s="225">
        <v>0</v>
      </c>
      <c r="T140" s="22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27" t="s">
        <v>134</v>
      </c>
      <c r="AT140" s="227" t="s">
        <v>129</v>
      </c>
      <c r="AU140" s="227" t="s">
        <v>84</v>
      </c>
      <c r="AY140" s="15" t="s">
        <v>127</v>
      </c>
      <c r="BE140" s="228">
        <f>IF(N140="základní",J140,0)</f>
        <v>0</v>
      </c>
      <c r="BF140" s="228">
        <f>IF(N140="snížená",J140,0)</f>
        <v>0</v>
      </c>
      <c r="BG140" s="228">
        <f>IF(N140="zákl. přenesená",J140,0)</f>
        <v>0</v>
      </c>
      <c r="BH140" s="228">
        <f>IF(N140="sníž. přenesená",J140,0)</f>
        <v>0</v>
      </c>
      <c r="BI140" s="228">
        <f>IF(N140="nulová",J140,0)</f>
        <v>0</v>
      </c>
      <c r="BJ140" s="15" t="s">
        <v>84</v>
      </c>
      <c r="BK140" s="228">
        <f>ROUND(I140*H140,2)</f>
        <v>0</v>
      </c>
      <c r="BL140" s="15" t="s">
        <v>134</v>
      </c>
      <c r="BM140" s="227" t="s">
        <v>210</v>
      </c>
    </row>
    <row r="141" s="2" customFormat="1" ht="21.75" customHeight="1">
      <c r="A141" s="36"/>
      <c r="B141" s="37"/>
      <c r="C141" s="216" t="s">
        <v>164</v>
      </c>
      <c r="D141" s="216" t="s">
        <v>129</v>
      </c>
      <c r="E141" s="217" t="s">
        <v>661</v>
      </c>
      <c r="F141" s="218" t="s">
        <v>662</v>
      </c>
      <c r="G141" s="219" t="s">
        <v>170</v>
      </c>
      <c r="H141" s="220">
        <v>21.699999999999999</v>
      </c>
      <c r="I141" s="221"/>
      <c r="J141" s="222">
        <f>ROUND(I141*H141,2)</f>
        <v>0</v>
      </c>
      <c r="K141" s="218" t="s">
        <v>645</v>
      </c>
      <c r="L141" s="42"/>
      <c r="M141" s="223" t="s">
        <v>1</v>
      </c>
      <c r="N141" s="224" t="s">
        <v>41</v>
      </c>
      <c r="O141" s="89"/>
      <c r="P141" s="225">
        <f>O141*H141</f>
        <v>0</v>
      </c>
      <c r="Q141" s="225">
        <v>0</v>
      </c>
      <c r="R141" s="225">
        <f>Q141*H141</f>
        <v>0</v>
      </c>
      <c r="S141" s="225">
        <v>0</v>
      </c>
      <c r="T141" s="22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27" t="s">
        <v>134</v>
      </c>
      <c r="AT141" s="227" t="s">
        <v>129</v>
      </c>
      <c r="AU141" s="227" t="s">
        <v>84</v>
      </c>
      <c r="AY141" s="15" t="s">
        <v>127</v>
      </c>
      <c r="BE141" s="228">
        <f>IF(N141="základní",J141,0)</f>
        <v>0</v>
      </c>
      <c r="BF141" s="228">
        <f>IF(N141="snížená",J141,0)</f>
        <v>0</v>
      </c>
      <c r="BG141" s="228">
        <f>IF(N141="zákl. přenesená",J141,0)</f>
        <v>0</v>
      </c>
      <c r="BH141" s="228">
        <f>IF(N141="sníž. přenesená",J141,0)</f>
        <v>0</v>
      </c>
      <c r="BI141" s="228">
        <f>IF(N141="nulová",J141,0)</f>
        <v>0</v>
      </c>
      <c r="BJ141" s="15" t="s">
        <v>84</v>
      </c>
      <c r="BK141" s="228">
        <f>ROUND(I141*H141,2)</f>
        <v>0</v>
      </c>
      <c r="BL141" s="15" t="s">
        <v>134</v>
      </c>
      <c r="BM141" s="227" t="s">
        <v>219</v>
      </c>
    </row>
    <row r="142" s="12" customFormat="1" ht="25.92" customHeight="1">
      <c r="A142" s="12"/>
      <c r="B142" s="200"/>
      <c r="C142" s="201"/>
      <c r="D142" s="202" t="s">
        <v>75</v>
      </c>
      <c r="E142" s="203" t="s">
        <v>8</v>
      </c>
      <c r="F142" s="203" t="s">
        <v>663</v>
      </c>
      <c r="G142" s="201"/>
      <c r="H142" s="201"/>
      <c r="I142" s="204"/>
      <c r="J142" s="205">
        <f>BK142</f>
        <v>0</v>
      </c>
      <c r="K142" s="201"/>
      <c r="L142" s="206"/>
      <c r="M142" s="207"/>
      <c r="N142" s="208"/>
      <c r="O142" s="208"/>
      <c r="P142" s="209">
        <f>SUM(P143:P146)</f>
        <v>0</v>
      </c>
      <c r="Q142" s="208"/>
      <c r="R142" s="209">
        <f>SUM(R143:R146)</f>
        <v>0.127164</v>
      </c>
      <c r="S142" s="208"/>
      <c r="T142" s="210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1" t="s">
        <v>84</v>
      </c>
      <c r="AT142" s="212" t="s">
        <v>75</v>
      </c>
      <c r="AU142" s="212" t="s">
        <v>76</v>
      </c>
      <c r="AY142" s="211" t="s">
        <v>127</v>
      </c>
      <c r="BK142" s="213">
        <f>SUM(BK143:BK146)</f>
        <v>0</v>
      </c>
    </row>
    <row r="143" s="2" customFormat="1" ht="21.75" customHeight="1">
      <c r="A143" s="36"/>
      <c r="B143" s="37"/>
      <c r="C143" s="216" t="s">
        <v>81</v>
      </c>
      <c r="D143" s="216" t="s">
        <v>129</v>
      </c>
      <c r="E143" s="217" t="s">
        <v>664</v>
      </c>
      <c r="F143" s="218" t="s">
        <v>665</v>
      </c>
      <c r="G143" s="219" t="s">
        <v>142</v>
      </c>
      <c r="H143" s="220">
        <v>116.2</v>
      </c>
      <c r="I143" s="221"/>
      <c r="J143" s="222">
        <f>ROUND(I143*H143,2)</f>
        <v>0</v>
      </c>
      <c r="K143" s="218" t="s">
        <v>645</v>
      </c>
      <c r="L143" s="42"/>
      <c r="M143" s="223" t="s">
        <v>1</v>
      </c>
      <c r="N143" s="224" t="s">
        <v>41</v>
      </c>
      <c r="O143" s="89"/>
      <c r="P143" s="225">
        <f>O143*H143</f>
        <v>0</v>
      </c>
      <c r="Q143" s="225">
        <v>0.00098999999999999999</v>
      </c>
      <c r="R143" s="225">
        <f>Q143*H143</f>
        <v>0.115038</v>
      </c>
      <c r="S143" s="225">
        <v>0</v>
      </c>
      <c r="T143" s="226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27" t="s">
        <v>134</v>
      </c>
      <c r="AT143" s="227" t="s">
        <v>129</v>
      </c>
      <c r="AU143" s="227" t="s">
        <v>84</v>
      </c>
      <c r="AY143" s="15" t="s">
        <v>127</v>
      </c>
      <c r="BE143" s="228">
        <f>IF(N143="základní",J143,0)</f>
        <v>0</v>
      </c>
      <c r="BF143" s="228">
        <f>IF(N143="snížená",J143,0)</f>
        <v>0</v>
      </c>
      <c r="BG143" s="228">
        <f>IF(N143="zákl. přenesená",J143,0)</f>
        <v>0</v>
      </c>
      <c r="BH143" s="228">
        <f>IF(N143="sníž. přenesená",J143,0)</f>
        <v>0</v>
      </c>
      <c r="BI143" s="228">
        <f>IF(N143="nulová",J143,0)</f>
        <v>0</v>
      </c>
      <c r="BJ143" s="15" t="s">
        <v>84</v>
      </c>
      <c r="BK143" s="228">
        <f>ROUND(I143*H143,2)</f>
        <v>0</v>
      </c>
      <c r="BL143" s="15" t="s">
        <v>134</v>
      </c>
      <c r="BM143" s="227" t="s">
        <v>87</v>
      </c>
    </row>
    <row r="144" s="2" customFormat="1" ht="21.75" customHeight="1">
      <c r="A144" s="36"/>
      <c r="B144" s="37"/>
      <c r="C144" s="216" t="s">
        <v>186</v>
      </c>
      <c r="D144" s="216" t="s">
        <v>129</v>
      </c>
      <c r="E144" s="217" t="s">
        <v>666</v>
      </c>
      <c r="F144" s="218" t="s">
        <v>667</v>
      </c>
      <c r="G144" s="219" t="s">
        <v>142</v>
      </c>
      <c r="H144" s="220">
        <v>14.1</v>
      </c>
      <c r="I144" s="221"/>
      <c r="J144" s="222">
        <f>ROUND(I144*H144,2)</f>
        <v>0</v>
      </c>
      <c r="K144" s="218" t="s">
        <v>645</v>
      </c>
      <c r="L144" s="42"/>
      <c r="M144" s="223" t="s">
        <v>1</v>
      </c>
      <c r="N144" s="224" t="s">
        <v>41</v>
      </c>
      <c r="O144" s="89"/>
      <c r="P144" s="225">
        <f>O144*H144</f>
        <v>0</v>
      </c>
      <c r="Q144" s="225">
        <v>0.00085999999999999998</v>
      </c>
      <c r="R144" s="225">
        <f>Q144*H144</f>
        <v>0.012126</v>
      </c>
      <c r="S144" s="225">
        <v>0</v>
      </c>
      <c r="T144" s="22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227" t="s">
        <v>134</v>
      </c>
      <c r="AT144" s="227" t="s">
        <v>129</v>
      </c>
      <c r="AU144" s="227" t="s">
        <v>84</v>
      </c>
      <c r="AY144" s="15" t="s">
        <v>127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5" t="s">
        <v>84</v>
      </c>
      <c r="BK144" s="228">
        <f>ROUND(I144*H144,2)</f>
        <v>0</v>
      </c>
      <c r="BL144" s="15" t="s">
        <v>134</v>
      </c>
      <c r="BM144" s="227" t="s">
        <v>245</v>
      </c>
    </row>
    <row r="145" s="2" customFormat="1" ht="21.75" customHeight="1">
      <c r="A145" s="36"/>
      <c r="B145" s="37"/>
      <c r="C145" s="216" t="s">
        <v>191</v>
      </c>
      <c r="D145" s="216" t="s">
        <v>129</v>
      </c>
      <c r="E145" s="217" t="s">
        <v>668</v>
      </c>
      <c r="F145" s="218" t="s">
        <v>669</v>
      </c>
      <c r="G145" s="219" t="s">
        <v>142</v>
      </c>
      <c r="H145" s="220">
        <v>116.2</v>
      </c>
      <c r="I145" s="221"/>
      <c r="J145" s="222">
        <f>ROUND(I145*H145,2)</f>
        <v>0</v>
      </c>
      <c r="K145" s="218" t="s">
        <v>645</v>
      </c>
      <c r="L145" s="42"/>
      <c r="M145" s="223" t="s">
        <v>1</v>
      </c>
      <c r="N145" s="224" t="s">
        <v>41</v>
      </c>
      <c r="O145" s="89"/>
      <c r="P145" s="225">
        <f>O145*H145</f>
        <v>0</v>
      </c>
      <c r="Q145" s="225">
        <v>0</v>
      </c>
      <c r="R145" s="225">
        <f>Q145*H145</f>
        <v>0</v>
      </c>
      <c r="S145" s="225">
        <v>0</v>
      </c>
      <c r="T145" s="22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27" t="s">
        <v>134</v>
      </c>
      <c r="AT145" s="227" t="s">
        <v>129</v>
      </c>
      <c r="AU145" s="227" t="s">
        <v>84</v>
      </c>
      <c r="AY145" s="15" t="s">
        <v>127</v>
      </c>
      <c r="BE145" s="228">
        <f>IF(N145="základní",J145,0)</f>
        <v>0</v>
      </c>
      <c r="BF145" s="228">
        <f>IF(N145="snížená",J145,0)</f>
        <v>0</v>
      </c>
      <c r="BG145" s="228">
        <f>IF(N145="zákl. přenesená",J145,0)</f>
        <v>0</v>
      </c>
      <c r="BH145" s="228">
        <f>IF(N145="sníž. přenesená",J145,0)</f>
        <v>0</v>
      </c>
      <c r="BI145" s="228">
        <f>IF(N145="nulová",J145,0)</f>
        <v>0</v>
      </c>
      <c r="BJ145" s="15" t="s">
        <v>84</v>
      </c>
      <c r="BK145" s="228">
        <f>ROUND(I145*H145,2)</f>
        <v>0</v>
      </c>
      <c r="BL145" s="15" t="s">
        <v>134</v>
      </c>
      <c r="BM145" s="227" t="s">
        <v>255</v>
      </c>
    </row>
    <row r="146" s="2" customFormat="1" ht="21.75" customHeight="1">
      <c r="A146" s="36"/>
      <c r="B146" s="37"/>
      <c r="C146" s="216" t="s">
        <v>196</v>
      </c>
      <c r="D146" s="216" t="s">
        <v>129</v>
      </c>
      <c r="E146" s="217" t="s">
        <v>670</v>
      </c>
      <c r="F146" s="218" t="s">
        <v>671</v>
      </c>
      <c r="G146" s="219" t="s">
        <v>142</v>
      </c>
      <c r="H146" s="220">
        <v>14.1</v>
      </c>
      <c r="I146" s="221"/>
      <c r="J146" s="222">
        <f>ROUND(I146*H146,2)</f>
        <v>0</v>
      </c>
      <c r="K146" s="218" t="s">
        <v>645</v>
      </c>
      <c r="L146" s="42"/>
      <c r="M146" s="223" t="s">
        <v>1</v>
      </c>
      <c r="N146" s="224" t="s">
        <v>41</v>
      </c>
      <c r="O146" s="89"/>
      <c r="P146" s="225">
        <f>O146*H146</f>
        <v>0</v>
      </c>
      <c r="Q146" s="225">
        <v>0</v>
      </c>
      <c r="R146" s="225">
        <f>Q146*H146</f>
        <v>0</v>
      </c>
      <c r="S146" s="225">
        <v>0</v>
      </c>
      <c r="T146" s="226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27" t="s">
        <v>134</v>
      </c>
      <c r="AT146" s="227" t="s">
        <v>129</v>
      </c>
      <c r="AU146" s="227" t="s">
        <v>84</v>
      </c>
      <c r="AY146" s="15" t="s">
        <v>127</v>
      </c>
      <c r="BE146" s="228">
        <f>IF(N146="základní",J146,0)</f>
        <v>0</v>
      </c>
      <c r="BF146" s="228">
        <f>IF(N146="snížená",J146,0)</f>
        <v>0</v>
      </c>
      <c r="BG146" s="228">
        <f>IF(N146="zákl. přenesená",J146,0)</f>
        <v>0</v>
      </c>
      <c r="BH146" s="228">
        <f>IF(N146="sníž. přenesená",J146,0)</f>
        <v>0</v>
      </c>
      <c r="BI146" s="228">
        <f>IF(N146="nulová",J146,0)</f>
        <v>0</v>
      </c>
      <c r="BJ146" s="15" t="s">
        <v>84</v>
      </c>
      <c r="BK146" s="228">
        <f>ROUND(I146*H146,2)</f>
        <v>0</v>
      </c>
      <c r="BL146" s="15" t="s">
        <v>134</v>
      </c>
      <c r="BM146" s="227" t="s">
        <v>264</v>
      </c>
    </row>
    <row r="147" s="12" customFormat="1" ht="25.92" customHeight="1">
      <c r="A147" s="12"/>
      <c r="B147" s="200"/>
      <c r="C147" s="201"/>
      <c r="D147" s="202" t="s">
        <v>75</v>
      </c>
      <c r="E147" s="203" t="s">
        <v>210</v>
      </c>
      <c r="F147" s="203" t="s">
        <v>672</v>
      </c>
      <c r="G147" s="201"/>
      <c r="H147" s="201"/>
      <c r="I147" s="204"/>
      <c r="J147" s="205">
        <f>BK147</f>
        <v>0</v>
      </c>
      <c r="K147" s="201"/>
      <c r="L147" s="206"/>
      <c r="M147" s="207"/>
      <c r="N147" s="208"/>
      <c r="O147" s="208"/>
      <c r="P147" s="209">
        <f>SUM(P148:P149)</f>
        <v>0</v>
      </c>
      <c r="Q147" s="208"/>
      <c r="R147" s="209">
        <f>SUM(R148:R149)</f>
        <v>0</v>
      </c>
      <c r="S147" s="208"/>
      <c r="T147" s="210">
        <f>SUM(T148:T149)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11" t="s">
        <v>84</v>
      </c>
      <c r="AT147" s="212" t="s">
        <v>75</v>
      </c>
      <c r="AU147" s="212" t="s">
        <v>76</v>
      </c>
      <c r="AY147" s="211" t="s">
        <v>127</v>
      </c>
      <c r="BK147" s="213">
        <f>SUM(BK148:BK149)</f>
        <v>0</v>
      </c>
    </row>
    <row r="148" s="2" customFormat="1" ht="16.5" customHeight="1">
      <c r="A148" s="36"/>
      <c r="B148" s="37"/>
      <c r="C148" s="216" t="s">
        <v>202</v>
      </c>
      <c r="D148" s="216" t="s">
        <v>129</v>
      </c>
      <c r="E148" s="217" t="s">
        <v>673</v>
      </c>
      <c r="F148" s="218" t="s">
        <v>674</v>
      </c>
      <c r="G148" s="219" t="s">
        <v>170</v>
      </c>
      <c r="H148" s="220">
        <v>109.8</v>
      </c>
      <c r="I148" s="221"/>
      <c r="J148" s="222">
        <f>ROUND(I148*H148,2)</f>
        <v>0</v>
      </c>
      <c r="K148" s="218" t="s">
        <v>645</v>
      </c>
      <c r="L148" s="42"/>
      <c r="M148" s="223" t="s">
        <v>1</v>
      </c>
      <c r="N148" s="224" t="s">
        <v>41</v>
      </c>
      <c r="O148" s="89"/>
      <c r="P148" s="225">
        <f>O148*H148</f>
        <v>0</v>
      </c>
      <c r="Q148" s="225">
        <v>0</v>
      </c>
      <c r="R148" s="225">
        <f>Q148*H148</f>
        <v>0</v>
      </c>
      <c r="S148" s="225">
        <v>0</v>
      </c>
      <c r="T148" s="226">
        <f>S148*H148</f>
        <v>0</v>
      </c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R148" s="227" t="s">
        <v>134</v>
      </c>
      <c r="AT148" s="227" t="s">
        <v>129</v>
      </c>
      <c r="AU148" s="227" t="s">
        <v>84</v>
      </c>
      <c r="AY148" s="15" t="s">
        <v>127</v>
      </c>
      <c r="BE148" s="228">
        <f>IF(N148="základní",J148,0)</f>
        <v>0</v>
      </c>
      <c r="BF148" s="228">
        <f>IF(N148="snížená",J148,0)</f>
        <v>0</v>
      </c>
      <c r="BG148" s="228">
        <f>IF(N148="zákl. přenesená",J148,0)</f>
        <v>0</v>
      </c>
      <c r="BH148" s="228">
        <f>IF(N148="sníž. přenesená",J148,0)</f>
        <v>0</v>
      </c>
      <c r="BI148" s="228">
        <f>IF(N148="nulová",J148,0)</f>
        <v>0</v>
      </c>
      <c r="BJ148" s="15" t="s">
        <v>84</v>
      </c>
      <c r="BK148" s="228">
        <f>ROUND(I148*H148,2)</f>
        <v>0</v>
      </c>
      <c r="BL148" s="15" t="s">
        <v>134</v>
      </c>
      <c r="BM148" s="227" t="s">
        <v>275</v>
      </c>
    </row>
    <row r="149" s="2" customFormat="1" ht="21.75" customHeight="1">
      <c r="A149" s="36"/>
      <c r="B149" s="37"/>
      <c r="C149" s="216" t="s">
        <v>8</v>
      </c>
      <c r="D149" s="216" t="s">
        <v>129</v>
      </c>
      <c r="E149" s="217" t="s">
        <v>675</v>
      </c>
      <c r="F149" s="218" t="s">
        <v>676</v>
      </c>
      <c r="G149" s="219" t="s">
        <v>170</v>
      </c>
      <c r="H149" s="220">
        <v>79.299999999999997</v>
      </c>
      <c r="I149" s="221"/>
      <c r="J149" s="222">
        <f>ROUND(I149*H149,2)</f>
        <v>0</v>
      </c>
      <c r="K149" s="218" t="s">
        <v>645</v>
      </c>
      <c r="L149" s="42"/>
      <c r="M149" s="223" t="s">
        <v>1</v>
      </c>
      <c r="N149" s="224" t="s">
        <v>41</v>
      </c>
      <c r="O149" s="89"/>
      <c r="P149" s="225">
        <f>O149*H149</f>
        <v>0</v>
      </c>
      <c r="Q149" s="225">
        <v>0</v>
      </c>
      <c r="R149" s="225">
        <f>Q149*H149</f>
        <v>0</v>
      </c>
      <c r="S149" s="225">
        <v>0</v>
      </c>
      <c r="T149" s="226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27" t="s">
        <v>134</v>
      </c>
      <c r="AT149" s="227" t="s">
        <v>129</v>
      </c>
      <c r="AU149" s="227" t="s">
        <v>84</v>
      </c>
      <c r="AY149" s="15" t="s">
        <v>127</v>
      </c>
      <c r="BE149" s="228">
        <f>IF(N149="základní",J149,0)</f>
        <v>0</v>
      </c>
      <c r="BF149" s="228">
        <f>IF(N149="snížená",J149,0)</f>
        <v>0</v>
      </c>
      <c r="BG149" s="228">
        <f>IF(N149="zákl. přenesená",J149,0)</f>
        <v>0</v>
      </c>
      <c r="BH149" s="228">
        <f>IF(N149="sníž. přenesená",J149,0)</f>
        <v>0</v>
      </c>
      <c r="BI149" s="228">
        <f>IF(N149="nulová",J149,0)</f>
        <v>0</v>
      </c>
      <c r="BJ149" s="15" t="s">
        <v>84</v>
      </c>
      <c r="BK149" s="228">
        <f>ROUND(I149*H149,2)</f>
        <v>0</v>
      </c>
      <c r="BL149" s="15" t="s">
        <v>134</v>
      </c>
      <c r="BM149" s="227" t="s">
        <v>290</v>
      </c>
    </row>
    <row r="150" s="12" customFormat="1" ht="25.92" customHeight="1">
      <c r="A150" s="12"/>
      <c r="B150" s="200"/>
      <c r="C150" s="201"/>
      <c r="D150" s="202" t="s">
        <v>75</v>
      </c>
      <c r="E150" s="203" t="s">
        <v>215</v>
      </c>
      <c r="F150" s="203" t="s">
        <v>677</v>
      </c>
      <c r="G150" s="201"/>
      <c r="H150" s="201"/>
      <c r="I150" s="204"/>
      <c r="J150" s="205">
        <f>BK150</f>
        <v>0</v>
      </c>
      <c r="K150" s="201"/>
      <c r="L150" s="206"/>
      <c r="M150" s="207"/>
      <c r="N150" s="208"/>
      <c r="O150" s="208"/>
      <c r="P150" s="209">
        <f>SUM(P151:P153)</f>
        <v>0</v>
      </c>
      <c r="Q150" s="208"/>
      <c r="R150" s="209">
        <f>SUM(R151:R153)</f>
        <v>31.279999999999998</v>
      </c>
      <c r="S150" s="208"/>
      <c r="T150" s="21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1" t="s">
        <v>84</v>
      </c>
      <c r="AT150" s="212" t="s">
        <v>75</v>
      </c>
      <c r="AU150" s="212" t="s">
        <v>76</v>
      </c>
      <c r="AY150" s="211" t="s">
        <v>127</v>
      </c>
      <c r="BK150" s="213">
        <f>SUM(BK151:BK153)</f>
        <v>0</v>
      </c>
    </row>
    <row r="151" s="2" customFormat="1" ht="21.75" customHeight="1">
      <c r="A151" s="36"/>
      <c r="B151" s="37"/>
      <c r="C151" s="216" t="s">
        <v>210</v>
      </c>
      <c r="D151" s="216" t="s">
        <v>129</v>
      </c>
      <c r="E151" s="217" t="s">
        <v>678</v>
      </c>
      <c r="F151" s="218" t="s">
        <v>679</v>
      </c>
      <c r="G151" s="219" t="s">
        <v>170</v>
      </c>
      <c r="H151" s="220">
        <v>79.299999999999997</v>
      </c>
      <c r="I151" s="221"/>
      <c r="J151" s="222">
        <f>ROUND(I151*H151,2)</f>
        <v>0</v>
      </c>
      <c r="K151" s="218" t="s">
        <v>645</v>
      </c>
      <c r="L151" s="42"/>
      <c r="M151" s="223" t="s">
        <v>1</v>
      </c>
      <c r="N151" s="224" t="s">
        <v>41</v>
      </c>
      <c r="O151" s="89"/>
      <c r="P151" s="225">
        <f>O151*H151</f>
        <v>0</v>
      </c>
      <c r="Q151" s="225">
        <v>0</v>
      </c>
      <c r="R151" s="225">
        <f>Q151*H151</f>
        <v>0</v>
      </c>
      <c r="S151" s="225">
        <v>0</v>
      </c>
      <c r="T151" s="226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27" t="s">
        <v>134</v>
      </c>
      <c r="AT151" s="227" t="s">
        <v>129</v>
      </c>
      <c r="AU151" s="227" t="s">
        <v>84</v>
      </c>
      <c r="AY151" s="15" t="s">
        <v>127</v>
      </c>
      <c r="BE151" s="228">
        <f>IF(N151="základní",J151,0)</f>
        <v>0</v>
      </c>
      <c r="BF151" s="228">
        <f>IF(N151="snížená",J151,0)</f>
        <v>0</v>
      </c>
      <c r="BG151" s="228">
        <f>IF(N151="zákl. přenesená",J151,0)</f>
        <v>0</v>
      </c>
      <c r="BH151" s="228">
        <f>IF(N151="sníž. přenesená",J151,0)</f>
        <v>0</v>
      </c>
      <c r="BI151" s="228">
        <f>IF(N151="nulová",J151,0)</f>
        <v>0</v>
      </c>
      <c r="BJ151" s="15" t="s">
        <v>84</v>
      </c>
      <c r="BK151" s="228">
        <f>ROUND(I151*H151,2)</f>
        <v>0</v>
      </c>
      <c r="BL151" s="15" t="s">
        <v>134</v>
      </c>
      <c r="BM151" s="227" t="s">
        <v>307</v>
      </c>
    </row>
    <row r="152" s="2" customFormat="1" ht="16.5" customHeight="1">
      <c r="A152" s="36"/>
      <c r="B152" s="37"/>
      <c r="C152" s="216" t="s">
        <v>215</v>
      </c>
      <c r="D152" s="216" t="s">
        <v>129</v>
      </c>
      <c r="E152" s="217" t="s">
        <v>680</v>
      </c>
      <c r="F152" s="218" t="s">
        <v>681</v>
      </c>
      <c r="G152" s="219" t="s">
        <v>170</v>
      </c>
      <c r="H152" s="220">
        <v>287.10000000000002</v>
      </c>
      <c r="I152" s="221"/>
      <c r="J152" s="222">
        <f>ROUND(I152*H152,2)</f>
        <v>0</v>
      </c>
      <c r="K152" s="218" t="s">
        <v>645</v>
      </c>
      <c r="L152" s="42"/>
      <c r="M152" s="223" t="s">
        <v>1</v>
      </c>
      <c r="N152" s="224" t="s">
        <v>41</v>
      </c>
      <c r="O152" s="89"/>
      <c r="P152" s="225">
        <f>O152*H152</f>
        <v>0</v>
      </c>
      <c r="Q152" s="225">
        <v>0</v>
      </c>
      <c r="R152" s="225">
        <f>Q152*H152</f>
        <v>0</v>
      </c>
      <c r="S152" s="225">
        <v>0</v>
      </c>
      <c r="T152" s="226">
        <f>S152*H152</f>
        <v>0</v>
      </c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R152" s="227" t="s">
        <v>134</v>
      </c>
      <c r="AT152" s="227" t="s">
        <v>129</v>
      </c>
      <c r="AU152" s="227" t="s">
        <v>84</v>
      </c>
      <c r="AY152" s="15" t="s">
        <v>127</v>
      </c>
      <c r="BE152" s="228">
        <f>IF(N152="základní",J152,0)</f>
        <v>0</v>
      </c>
      <c r="BF152" s="228">
        <f>IF(N152="snížená",J152,0)</f>
        <v>0</v>
      </c>
      <c r="BG152" s="228">
        <f>IF(N152="zákl. přenesená",J152,0)</f>
        <v>0</v>
      </c>
      <c r="BH152" s="228">
        <f>IF(N152="sníž. přenesená",J152,0)</f>
        <v>0</v>
      </c>
      <c r="BI152" s="228">
        <f>IF(N152="nulová",J152,0)</f>
        <v>0</v>
      </c>
      <c r="BJ152" s="15" t="s">
        <v>84</v>
      </c>
      <c r="BK152" s="228">
        <f>ROUND(I152*H152,2)</f>
        <v>0</v>
      </c>
      <c r="BL152" s="15" t="s">
        <v>134</v>
      </c>
      <c r="BM152" s="227" t="s">
        <v>315</v>
      </c>
    </row>
    <row r="153" s="2" customFormat="1" ht="24.15" customHeight="1">
      <c r="A153" s="36"/>
      <c r="B153" s="37"/>
      <c r="C153" s="216" t="s">
        <v>219</v>
      </c>
      <c r="D153" s="216" t="s">
        <v>129</v>
      </c>
      <c r="E153" s="217" t="s">
        <v>682</v>
      </c>
      <c r="F153" s="218" t="s">
        <v>683</v>
      </c>
      <c r="G153" s="219" t="s">
        <v>170</v>
      </c>
      <c r="H153" s="220">
        <v>18.399999999999999</v>
      </c>
      <c r="I153" s="221"/>
      <c r="J153" s="222">
        <f>ROUND(I153*H153,2)</f>
        <v>0</v>
      </c>
      <c r="K153" s="218" t="s">
        <v>645</v>
      </c>
      <c r="L153" s="42"/>
      <c r="M153" s="223" t="s">
        <v>1</v>
      </c>
      <c r="N153" s="224" t="s">
        <v>41</v>
      </c>
      <c r="O153" s="89"/>
      <c r="P153" s="225">
        <f>O153*H153</f>
        <v>0</v>
      </c>
      <c r="Q153" s="225">
        <v>1.7</v>
      </c>
      <c r="R153" s="225">
        <f>Q153*H153</f>
        <v>31.279999999999998</v>
      </c>
      <c r="S153" s="225">
        <v>0</v>
      </c>
      <c r="T153" s="226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27" t="s">
        <v>134</v>
      </c>
      <c r="AT153" s="227" t="s">
        <v>129</v>
      </c>
      <c r="AU153" s="227" t="s">
        <v>84</v>
      </c>
      <c r="AY153" s="15" t="s">
        <v>127</v>
      </c>
      <c r="BE153" s="228">
        <f>IF(N153="základní",J153,0)</f>
        <v>0</v>
      </c>
      <c r="BF153" s="228">
        <f>IF(N153="snížená",J153,0)</f>
        <v>0</v>
      </c>
      <c r="BG153" s="228">
        <f>IF(N153="zákl. přenesená",J153,0)</f>
        <v>0</v>
      </c>
      <c r="BH153" s="228">
        <f>IF(N153="sníž. přenesená",J153,0)</f>
        <v>0</v>
      </c>
      <c r="BI153" s="228">
        <f>IF(N153="nulová",J153,0)</f>
        <v>0</v>
      </c>
      <c r="BJ153" s="15" t="s">
        <v>84</v>
      </c>
      <c r="BK153" s="228">
        <f>ROUND(I153*H153,2)</f>
        <v>0</v>
      </c>
      <c r="BL153" s="15" t="s">
        <v>134</v>
      </c>
      <c r="BM153" s="227" t="s">
        <v>323</v>
      </c>
    </row>
    <row r="154" s="12" customFormat="1" ht="25.92" customHeight="1">
      <c r="A154" s="12"/>
      <c r="B154" s="200"/>
      <c r="C154" s="201"/>
      <c r="D154" s="202" t="s">
        <v>75</v>
      </c>
      <c r="E154" s="203" t="s">
        <v>684</v>
      </c>
      <c r="F154" s="203" t="s">
        <v>685</v>
      </c>
      <c r="G154" s="201"/>
      <c r="H154" s="201"/>
      <c r="I154" s="204"/>
      <c r="J154" s="205">
        <f>BK154</f>
        <v>0</v>
      </c>
      <c r="K154" s="201"/>
      <c r="L154" s="206"/>
      <c r="M154" s="207"/>
      <c r="N154" s="208"/>
      <c r="O154" s="208"/>
      <c r="P154" s="209">
        <f>P155</f>
        <v>0</v>
      </c>
      <c r="Q154" s="208"/>
      <c r="R154" s="209">
        <f>R155</f>
        <v>0</v>
      </c>
      <c r="S154" s="208"/>
      <c r="T154" s="210">
        <f>T155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11" t="s">
        <v>84</v>
      </c>
      <c r="AT154" s="212" t="s">
        <v>75</v>
      </c>
      <c r="AU154" s="212" t="s">
        <v>76</v>
      </c>
      <c r="AY154" s="211" t="s">
        <v>127</v>
      </c>
      <c r="BK154" s="213">
        <f>BK155</f>
        <v>0</v>
      </c>
    </row>
    <row r="155" s="2" customFormat="1" ht="24.15" customHeight="1">
      <c r="A155" s="36"/>
      <c r="B155" s="37"/>
      <c r="C155" s="216" t="s">
        <v>225</v>
      </c>
      <c r="D155" s="216" t="s">
        <v>129</v>
      </c>
      <c r="E155" s="217" t="s">
        <v>686</v>
      </c>
      <c r="F155" s="218" t="s">
        <v>687</v>
      </c>
      <c r="G155" s="219" t="s">
        <v>199</v>
      </c>
      <c r="H155" s="220">
        <v>134.80000000000001</v>
      </c>
      <c r="I155" s="221"/>
      <c r="J155" s="222">
        <f>ROUND(I155*H155,2)</f>
        <v>0</v>
      </c>
      <c r="K155" s="218" t="s">
        <v>1</v>
      </c>
      <c r="L155" s="42"/>
      <c r="M155" s="223" t="s">
        <v>1</v>
      </c>
      <c r="N155" s="224" t="s">
        <v>41</v>
      </c>
      <c r="O155" s="89"/>
      <c r="P155" s="225">
        <f>O155*H155</f>
        <v>0</v>
      </c>
      <c r="Q155" s="225">
        <v>0</v>
      </c>
      <c r="R155" s="225">
        <f>Q155*H155</f>
        <v>0</v>
      </c>
      <c r="S155" s="225">
        <v>0</v>
      </c>
      <c r="T155" s="226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27" t="s">
        <v>134</v>
      </c>
      <c r="AT155" s="227" t="s">
        <v>129</v>
      </c>
      <c r="AU155" s="227" t="s">
        <v>84</v>
      </c>
      <c r="AY155" s="15" t="s">
        <v>127</v>
      </c>
      <c r="BE155" s="228">
        <f>IF(N155="základní",J155,0)</f>
        <v>0</v>
      </c>
      <c r="BF155" s="228">
        <f>IF(N155="snížená",J155,0)</f>
        <v>0</v>
      </c>
      <c r="BG155" s="228">
        <f>IF(N155="zákl. přenesená",J155,0)</f>
        <v>0</v>
      </c>
      <c r="BH155" s="228">
        <f>IF(N155="sníž. přenesená",J155,0)</f>
        <v>0</v>
      </c>
      <c r="BI155" s="228">
        <f>IF(N155="nulová",J155,0)</f>
        <v>0</v>
      </c>
      <c r="BJ155" s="15" t="s">
        <v>84</v>
      </c>
      <c r="BK155" s="228">
        <f>ROUND(I155*H155,2)</f>
        <v>0</v>
      </c>
      <c r="BL155" s="15" t="s">
        <v>134</v>
      </c>
      <c r="BM155" s="227" t="s">
        <v>331</v>
      </c>
    </row>
    <row r="156" s="12" customFormat="1" ht="25.92" customHeight="1">
      <c r="A156" s="12"/>
      <c r="B156" s="200"/>
      <c r="C156" s="201"/>
      <c r="D156" s="202" t="s">
        <v>75</v>
      </c>
      <c r="E156" s="203" t="s">
        <v>219</v>
      </c>
      <c r="F156" s="203" t="s">
        <v>688</v>
      </c>
      <c r="G156" s="201"/>
      <c r="H156" s="201"/>
      <c r="I156" s="204"/>
      <c r="J156" s="205">
        <f>BK156</f>
        <v>0</v>
      </c>
      <c r="K156" s="201"/>
      <c r="L156" s="206"/>
      <c r="M156" s="207"/>
      <c r="N156" s="208"/>
      <c r="O156" s="208"/>
      <c r="P156" s="209">
        <f>SUM(P157:P158)</f>
        <v>0</v>
      </c>
      <c r="Q156" s="208"/>
      <c r="R156" s="209">
        <f>SUM(R157:R158)</f>
        <v>0</v>
      </c>
      <c r="S156" s="208"/>
      <c r="T156" s="210">
        <f>SUM(T157:T158)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1" t="s">
        <v>84</v>
      </c>
      <c r="AT156" s="212" t="s">
        <v>75</v>
      </c>
      <c r="AU156" s="212" t="s">
        <v>76</v>
      </c>
      <c r="AY156" s="211" t="s">
        <v>127</v>
      </c>
      <c r="BK156" s="213">
        <f>SUM(BK157:BK158)</f>
        <v>0</v>
      </c>
    </row>
    <row r="157" s="2" customFormat="1" ht="21.75" customHeight="1">
      <c r="A157" s="36"/>
      <c r="B157" s="37"/>
      <c r="C157" s="216" t="s">
        <v>87</v>
      </c>
      <c r="D157" s="216" t="s">
        <v>129</v>
      </c>
      <c r="E157" s="217" t="s">
        <v>689</v>
      </c>
      <c r="F157" s="218" t="s">
        <v>690</v>
      </c>
      <c r="G157" s="219" t="s">
        <v>142</v>
      </c>
      <c r="H157" s="220">
        <v>176</v>
      </c>
      <c r="I157" s="221"/>
      <c r="J157" s="222">
        <f>ROUND(I157*H157,2)</f>
        <v>0</v>
      </c>
      <c r="K157" s="218" t="s">
        <v>645</v>
      </c>
      <c r="L157" s="42"/>
      <c r="M157" s="223" t="s">
        <v>1</v>
      </c>
      <c r="N157" s="224" t="s">
        <v>41</v>
      </c>
      <c r="O157" s="89"/>
      <c r="P157" s="225">
        <f>O157*H157</f>
        <v>0</v>
      </c>
      <c r="Q157" s="225">
        <v>0</v>
      </c>
      <c r="R157" s="225">
        <f>Q157*H157</f>
        <v>0</v>
      </c>
      <c r="S157" s="225">
        <v>0</v>
      </c>
      <c r="T157" s="226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27" t="s">
        <v>134</v>
      </c>
      <c r="AT157" s="227" t="s">
        <v>129</v>
      </c>
      <c r="AU157" s="227" t="s">
        <v>84</v>
      </c>
      <c r="AY157" s="15" t="s">
        <v>127</v>
      </c>
      <c r="BE157" s="228">
        <f>IF(N157="základní",J157,0)</f>
        <v>0</v>
      </c>
      <c r="BF157" s="228">
        <f>IF(N157="snížená",J157,0)</f>
        <v>0</v>
      </c>
      <c r="BG157" s="228">
        <f>IF(N157="zákl. přenesená",J157,0)</f>
        <v>0</v>
      </c>
      <c r="BH157" s="228">
        <f>IF(N157="sníž. přenesená",J157,0)</f>
        <v>0</v>
      </c>
      <c r="BI157" s="228">
        <f>IF(N157="nulová",J157,0)</f>
        <v>0</v>
      </c>
      <c r="BJ157" s="15" t="s">
        <v>84</v>
      </c>
      <c r="BK157" s="228">
        <f>ROUND(I157*H157,2)</f>
        <v>0</v>
      </c>
      <c r="BL157" s="15" t="s">
        <v>134</v>
      </c>
      <c r="BM157" s="227" t="s">
        <v>340</v>
      </c>
    </row>
    <row r="158" s="2" customFormat="1" ht="16.5" customHeight="1">
      <c r="A158" s="36"/>
      <c r="B158" s="37"/>
      <c r="C158" s="216" t="s">
        <v>7</v>
      </c>
      <c r="D158" s="216" t="s">
        <v>129</v>
      </c>
      <c r="E158" s="217" t="s">
        <v>691</v>
      </c>
      <c r="F158" s="218" t="s">
        <v>692</v>
      </c>
      <c r="G158" s="219" t="s">
        <v>142</v>
      </c>
      <c r="H158" s="220">
        <v>176</v>
      </c>
      <c r="I158" s="221"/>
      <c r="J158" s="222">
        <f>ROUND(I158*H158,2)</f>
        <v>0</v>
      </c>
      <c r="K158" s="218" t="s">
        <v>645</v>
      </c>
      <c r="L158" s="42"/>
      <c r="M158" s="223" t="s">
        <v>1</v>
      </c>
      <c r="N158" s="224" t="s">
        <v>41</v>
      </c>
      <c r="O158" s="89"/>
      <c r="P158" s="225">
        <f>O158*H158</f>
        <v>0</v>
      </c>
      <c r="Q158" s="225">
        <v>0</v>
      </c>
      <c r="R158" s="225">
        <f>Q158*H158</f>
        <v>0</v>
      </c>
      <c r="S158" s="225">
        <v>0</v>
      </c>
      <c r="T158" s="226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27" t="s">
        <v>134</v>
      </c>
      <c r="AT158" s="227" t="s">
        <v>129</v>
      </c>
      <c r="AU158" s="227" t="s">
        <v>84</v>
      </c>
      <c r="AY158" s="15" t="s">
        <v>127</v>
      </c>
      <c r="BE158" s="228">
        <f>IF(N158="základní",J158,0)</f>
        <v>0</v>
      </c>
      <c r="BF158" s="228">
        <f>IF(N158="snížená",J158,0)</f>
        <v>0</v>
      </c>
      <c r="BG158" s="228">
        <f>IF(N158="zákl. přenesená",J158,0)</f>
        <v>0</v>
      </c>
      <c r="BH158" s="228">
        <f>IF(N158="sníž. přenesená",J158,0)</f>
        <v>0</v>
      </c>
      <c r="BI158" s="228">
        <f>IF(N158="nulová",J158,0)</f>
        <v>0</v>
      </c>
      <c r="BJ158" s="15" t="s">
        <v>84</v>
      </c>
      <c r="BK158" s="228">
        <f>ROUND(I158*H158,2)</f>
        <v>0</v>
      </c>
      <c r="BL158" s="15" t="s">
        <v>134</v>
      </c>
      <c r="BM158" s="227" t="s">
        <v>348</v>
      </c>
    </row>
    <row r="159" s="12" customFormat="1" ht="25.92" customHeight="1">
      <c r="A159" s="12"/>
      <c r="B159" s="200"/>
      <c r="C159" s="201"/>
      <c r="D159" s="202" t="s">
        <v>75</v>
      </c>
      <c r="E159" s="203" t="s">
        <v>331</v>
      </c>
      <c r="F159" s="203" t="s">
        <v>693</v>
      </c>
      <c r="G159" s="201"/>
      <c r="H159" s="201"/>
      <c r="I159" s="204"/>
      <c r="J159" s="205">
        <f>BK159</f>
        <v>0</v>
      </c>
      <c r="K159" s="201"/>
      <c r="L159" s="206"/>
      <c r="M159" s="207"/>
      <c r="N159" s="208"/>
      <c r="O159" s="208"/>
      <c r="P159" s="209">
        <f>P160</f>
        <v>0</v>
      </c>
      <c r="Q159" s="208"/>
      <c r="R159" s="209">
        <f>R160</f>
        <v>0.00496</v>
      </c>
      <c r="S159" s="208"/>
      <c r="T159" s="210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1" t="s">
        <v>84</v>
      </c>
      <c r="AT159" s="212" t="s">
        <v>75</v>
      </c>
      <c r="AU159" s="212" t="s">
        <v>76</v>
      </c>
      <c r="AY159" s="211" t="s">
        <v>127</v>
      </c>
      <c r="BK159" s="213">
        <f>BK160</f>
        <v>0</v>
      </c>
    </row>
    <row r="160" s="2" customFormat="1" ht="16.5" customHeight="1">
      <c r="A160" s="36"/>
      <c r="B160" s="37"/>
      <c r="C160" s="216" t="s">
        <v>245</v>
      </c>
      <c r="D160" s="216" t="s">
        <v>129</v>
      </c>
      <c r="E160" s="217" t="s">
        <v>694</v>
      </c>
      <c r="F160" s="218" t="s">
        <v>695</v>
      </c>
      <c r="G160" s="219" t="s">
        <v>132</v>
      </c>
      <c r="H160" s="220">
        <v>1</v>
      </c>
      <c r="I160" s="221"/>
      <c r="J160" s="222">
        <f>ROUND(I160*H160,2)</f>
        <v>0</v>
      </c>
      <c r="K160" s="218" t="s">
        <v>645</v>
      </c>
      <c r="L160" s="42"/>
      <c r="M160" s="223" t="s">
        <v>1</v>
      </c>
      <c r="N160" s="224" t="s">
        <v>41</v>
      </c>
      <c r="O160" s="89"/>
      <c r="P160" s="225">
        <f>O160*H160</f>
        <v>0</v>
      </c>
      <c r="Q160" s="225">
        <v>0.00496</v>
      </c>
      <c r="R160" s="225">
        <f>Q160*H160</f>
        <v>0.00496</v>
      </c>
      <c r="S160" s="225">
        <v>0</v>
      </c>
      <c r="T160" s="226">
        <f>S160*H160</f>
        <v>0</v>
      </c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R160" s="227" t="s">
        <v>134</v>
      </c>
      <c r="AT160" s="227" t="s">
        <v>129</v>
      </c>
      <c r="AU160" s="227" t="s">
        <v>84</v>
      </c>
      <c r="AY160" s="15" t="s">
        <v>127</v>
      </c>
      <c r="BE160" s="228">
        <f>IF(N160="základní",J160,0)</f>
        <v>0</v>
      </c>
      <c r="BF160" s="228">
        <f>IF(N160="snížená",J160,0)</f>
        <v>0</v>
      </c>
      <c r="BG160" s="228">
        <f>IF(N160="zákl. přenesená",J160,0)</f>
        <v>0</v>
      </c>
      <c r="BH160" s="228">
        <f>IF(N160="sníž. přenesená",J160,0)</f>
        <v>0</v>
      </c>
      <c r="BI160" s="228">
        <f>IF(N160="nulová",J160,0)</f>
        <v>0</v>
      </c>
      <c r="BJ160" s="15" t="s">
        <v>84</v>
      </c>
      <c r="BK160" s="228">
        <f>ROUND(I160*H160,2)</f>
        <v>0</v>
      </c>
      <c r="BL160" s="15" t="s">
        <v>134</v>
      </c>
      <c r="BM160" s="227" t="s">
        <v>358</v>
      </c>
    </row>
    <row r="161" s="12" customFormat="1" ht="25.92" customHeight="1">
      <c r="A161" s="12"/>
      <c r="B161" s="200"/>
      <c r="C161" s="201"/>
      <c r="D161" s="202" t="s">
        <v>75</v>
      </c>
      <c r="E161" s="203" t="s">
        <v>363</v>
      </c>
      <c r="F161" s="203" t="s">
        <v>696</v>
      </c>
      <c r="G161" s="201"/>
      <c r="H161" s="201"/>
      <c r="I161" s="204"/>
      <c r="J161" s="205">
        <f>BK161</f>
        <v>0</v>
      </c>
      <c r="K161" s="201"/>
      <c r="L161" s="206"/>
      <c r="M161" s="207"/>
      <c r="N161" s="208"/>
      <c r="O161" s="208"/>
      <c r="P161" s="209">
        <f>SUM(P162:P163)</f>
        <v>0</v>
      </c>
      <c r="Q161" s="208"/>
      <c r="R161" s="209">
        <f>SUM(R162:R163)</f>
        <v>46.474680000000006</v>
      </c>
      <c r="S161" s="208"/>
      <c r="T161" s="210">
        <f>SUM(T162:T163)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11" t="s">
        <v>84</v>
      </c>
      <c r="AT161" s="212" t="s">
        <v>75</v>
      </c>
      <c r="AU161" s="212" t="s">
        <v>76</v>
      </c>
      <c r="AY161" s="211" t="s">
        <v>127</v>
      </c>
      <c r="BK161" s="213">
        <f>SUM(BK162:BK163)</f>
        <v>0</v>
      </c>
    </row>
    <row r="162" s="2" customFormat="1" ht="16.5" customHeight="1">
      <c r="A162" s="36"/>
      <c r="B162" s="37"/>
      <c r="C162" s="216" t="s">
        <v>250</v>
      </c>
      <c r="D162" s="216" t="s">
        <v>129</v>
      </c>
      <c r="E162" s="217" t="s">
        <v>697</v>
      </c>
      <c r="F162" s="218" t="s">
        <v>698</v>
      </c>
      <c r="G162" s="219" t="s">
        <v>170</v>
      </c>
      <c r="H162" s="220">
        <v>6.2000000000000002</v>
      </c>
      <c r="I162" s="221"/>
      <c r="J162" s="222">
        <f>ROUND(I162*H162,2)</f>
        <v>0</v>
      </c>
      <c r="K162" s="218" t="s">
        <v>645</v>
      </c>
      <c r="L162" s="42"/>
      <c r="M162" s="223" t="s">
        <v>1</v>
      </c>
      <c r="N162" s="224" t="s">
        <v>41</v>
      </c>
      <c r="O162" s="89"/>
      <c r="P162" s="225">
        <f>O162*H162</f>
        <v>0</v>
      </c>
      <c r="Q162" s="225">
        <v>1.7034</v>
      </c>
      <c r="R162" s="225">
        <f>Q162*H162</f>
        <v>10.561080000000001</v>
      </c>
      <c r="S162" s="225">
        <v>0</v>
      </c>
      <c r="T162" s="226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27" t="s">
        <v>134</v>
      </c>
      <c r="AT162" s="227" t="s">
        <v>129</v>
      </c>
      <c r="AU162" s="227" t="s">
        <v>84</v>
      </c>
      <c r="AY162" s="15" t="s">
        <v>127</v>
      </c>
      <c r="BE162" s="228">
        <f>IF(N162="základní",J162,0)</f>
        <v>0</v>
      </c>
      <c r="BF162" s="228">
        <f>IF(N162="snížená",J162,0)</f>
        <v>0</v>
      </c>
      <c r="BG162" s="228">
        <f>IF(N162="zákl. přenesená",J162,0)</f>
        <v>0</v>
      </c>
      <c r="BH162" s="228">
        <f>IF(N162="sníž. přenesená",J162,0)</f>
        <v>0</v>
      </c>
      <c r="BI162" s="228">
        <f>IF(N162="nulová",J162,0)</f>
        <v>0</v>
      </c>
      <c r="BJ162" s="15" t="s">
        <v>84</v>
      </c>
      <c r="BK162" s="228">
        <f>ROUND(I162*H162,2)</f>
        <v>0</v>
      </c>
      <c r="BL162" s="15" t="s">
        <v>134</v>
      </c>
      <c r="BM162" s="227" t="s">
        <v>367</v>
      </c>
    </row>
    <row r="163" s="2" customFormat="1" ht="24.15" customHeight="1">
      <c r="A163" s="36"/>
      <c r="B163" s="37"/>
      <c r="C163" s="216" t="s">
        <v>255</v>
      </c>
      <c r="D163" s="216" t="s">
        <v>129</v>
      </c>
      <c r="E163" s="217" t="s">
        <v>699</v>
      </c>
      <c r="F163" s="218" t="s">
        <v>700</v>
      </c>
      <c r="G163" s="219" t="s">
        <v>170</v>
      </c>
      <c r="H163" s="220">
        <v>17.199999999999999</v>
      </c>
      <c r="I163" s="221"/>
      <c r="J163" s="222">
        <f>ROUND(I163*H163,2)</f>
        <v>0</v>
      </c>
      <c r="K163" s="218" t="s">
        <v>645</v>
      </c>
      <c r="L163" s="42"/>
      <c r="M163" s="223" t="s">
        <v>1</v>
      </c>
      <c r="N163" s="224" t="s">
        <v>41</v>
      </c>
      <c r="O163" s="89"/>
      <c r="P163" s="225">
        <f>O163*H163</f>
        <v>0</v>
      </c>
      <c r="Q163" s="225">
        <v>2.0880000000000001</v>
      </c>
      <c r="R163" s="225">
        <f>Q163*H163</f>
        <v>35.913600000000002</v>
      </c>
      <c r="S163" s="225">
        <v>0</v>
      </c>
      <c r="T163" s="226">
        <f>S163*H163</f>
        <v>0</v>
      </c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R163" s="227" t="s">
        <v>134</v>
      </c>
      <c r="AT163" s="227" t="s">
        <v>129</v>
      </c>
      <c r="AU163" s="227" t="s">
        <v>84</v>
      </c>
      <c r="AY163" s="15" t="s">
        <v>127</v>
      </c>
      <c r="BE163" s="228">
        <f>IF(N163="základní",J163,0)</f>
        <v>0</v>
      </c>
      <c r="BF163" s="228">
        <f>IF(N163="snížená",J163,0)</f>
        <v>0</v>
      </c>
      <c r="BG163" s="228">
        <f>IF(N163="zákl. přenesená",J163,0)</f>
        <v>0</v>
      </c>
      <c r="BH163" s="228">
        <f>IF(N163="sníž. přenesená",J163,0)</f>
        <v>0</v>
      </c>
      <c r="BI163" s="228">
        <f>IF(N163="nulová",J163,0)</f>
        <v>0</v>
      </c>
      <c r="BJ163" s="15" t="s">
        <v>84</v>
      </c>
      <c r="BK163" s="228">
        <f>ROUND(I163*H163,2)</f>
        <v>0</v>
      </c>
      <c r="BL163" s="15" t="s">
        <v>134</v>
      </c>
      <c r="BM163" s="227" t="s">
        <v>374</v>
      </c>
    </row>
    <row r="164" s="12" customFormat="1" ht="25.92" customHeight="1">
      <c r="A164" s="12"/>
      <c r="B164" s="200"/>
      <c r="C164" s="201"/>
      <c r="D164" s="202" t="s">
        <v>75</v>
      </c>
      <c r="E164" s="203" t="s">
        <v>527</v>
      </c>
      <c r="F164" s="203" t="s">
        <v>701</v>
      </c>
      <c r="G164" s="201"/>
      <c r="H164" s="201"/>
      <c r="I164" s="204"/>
      <c r="J164" s="205">
        <f>BK164</f>
        <v>0</v>
      </c>
      <c r="K164" s="201"/>
      <c r="L164" s="206"/>
      <c r="M164" s="207"/>
      <c r="N164" s="208"/>
      <c r="O164" s="208"/>
      <c r="P164" s="209">
        <f>P165</f>
        <v>0</v>
      </c>
      <c r="Q164" s="208"/>
      <c r="R164" s="209">
        <f>R165</f>
        <v>0.22005</v>
      </c>
      <c r="S164" s="208"/>
      <c r="T164" s="210">
        <f>T165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1" t="s">
        <v>84</v>
      </c>
      <c r="AT164" s="212" t="s">
        <v>75</v>
      </c>
      <c r="AU164" s="212" t="s">
        <v>76</v>
      </c>
      <c r="AY164" s="211" t="s">
        <v>127</v>
      </c>
      <c r="BK164" s="213">
        <f>BK165</f>
        <v>0</v>
      </c>
    </row>
    <row r="165" s="2" customFormat="1" ht="21.75" customHeight="1">
      <c r="A165" s="36"/>
      <c r="B165" s="37"/>
      <c r="C165" s="216" t="s">
        <v>260</v>
      </c>
      <c r="D165" s="216" t="s">
        <v>129</v>
      </c>
      <c r="E165" s="217" t="s">
        <v>702</v>
      </c>
      <c r="F165" s="218" t="s">
        <v>703</v>
      </c>
      <c r="G165" s="219" t="s">
        <v>132</v>
      </c>
      <c r="H165" s="220">
        <v>3</v>
      </c>
      <c r="I165" s="221"/>
      <c r="J165" s="222">
        <f>ROUND(I165*H165,2)</f>
        <v>0</v>
      </c>
      <c r="K165" s="218" t="s">
        <v>645</v>
      </c>
      <c r="L165" s="42"/>
      <c r="M165" s="223" t="s">
        <v>1</v>
      </c>
      <c r="N165" s="224" t="s">
        <v>41</v>
      </c>
      <c r="O165" s="89"/>
      <c r="P165" s="225">
        <f>O165*H165</f>
        <v>0</v>
      </c>
      <c r="Q165" s="225">
        <v>0.073349999999999999</v>
      </c>
      <c r="R165" s="225">
        <f>Q165*H165</f>
        <v>0.22005</v>
      </c>
      <c r="S165" s="225">
        <v>0</v>
      </c>
      <c r="T165" s="226">
        <f>S165*H165</f>
        <v>0</v>
      </c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R165" s="227" t="s">
        <v>134</v>
      </c>
      <c r="AT165" s="227" t="s">
        <v>129</v>
      </c>
      <c r="AU165" s="227" t="s">
        <v>84</v>
      </c>
      <c r="AY165" s="15" t="s">
        <v>127</v>
      </c>
      <c r="BE165" s="228">
        <f>IF(N165="základní",J165,0)</f>
        <v>0</v>
      </c>
      <c r="BF165" s="228">
        <f>IF(N165="snížená",J165,0)</f>
        <v>0</v>
      </c>
      <c r="BG165" s="228">
        <f>IF(N165="zákl. přenesená",J165,0)</f>
        <v>0</v>
      </c>
      <c r="BH165" s="228">
        <f>IF(N165="sníž. přenesená",J165,0)</f>
        <v>0</v>
      </c>
      <c r="BI165" s="228">
        <f>IF(N165="nulová",J165,0)</f>
        <v>0</v>
      </c>
      <c r="BJ165" s="15" t="s">
        <v>84</v>
      </c>
      <c r="BK165" s="228">
        <f>ROUND(I165*H165,2)</f>
        <v>0</v>
      </c>
      <c r="BL165" s="15" t="s">
        <v>134</v>
      </c>
      <c r="BM165" s="227" t="s">
        <v>386</v>
      </c>
    </row>
    <row r="166" s="12" customFormat="1" ht="25.92" customHeight="1">
      <c r="A166" s="12"/>
      <c r="B166" s="200"/>
      <c r="C166" s="201"/>
      <c r="D166" s="202" t="s">
        <v>75</v>
      </c>
      <c r="E166" s="203" t="s">
        <v>545</v>
      </c>
      <c r="F166" s="203" t="s">
        <v>704</v>
      </c>
      <c r="G166" s="201"/>
      <c r="H166" s="201"/>
      <c r="I166" s="204"/>
      <c r="J166" s="205">
        <f>BK166</f>
        <v>0</v>
      </c>
      <c r="K166" s="201"/>
      <c r="L166" s="206"/>
      <c r="M166" s="207"/>
      <c r="N166" s="208"/>
      <c r="O166" s="208"/>
      <c r="P166" s="209">
        <f>SUM(P167:P170)</f>
        <v>0</v>
      </c>
      <c r="Q166" s="208"/>
      <c r="R166" s="209">
        <f>SUM(R167:R170)</f>
        <v>0.00032000000000000008</v>
      </c>
      <c r="S166" s="208"/>
      <c r="T166" s="210">
        <f>SUM(T167:T170)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1" t="s">
        <v>84</v>
      </c>
      <c r="AT166" s="212" t="s">
        <v>75</v>
      </c>
      <c r="AU166" s="212" t="s">
        <v>76</v>
      </c>
      <c r="AY166" s="211" t="s">
        <v>127</v>
      </c>
      <c r="BK166" s="213">
        <f>SUM(BK167:BK170)</f>
        <v>0</v>
      </c>
    </row>
    <row r="167" s="2" customFormat="1" ht="21.75" customHeight="1">
      <c r="A167" s="36"/>
      <c r="B167" s="37"/>
      <c r="C167" s="216" t="s">
        <v>264</v>
      </c>
      <c r="D167" s="216" t="s">
        <v>129</v>
      </c>
      <c r="E167" s="217" t="s">
        <v>705</v>
      </c>
      <c r="F167" s="218" t="s">
        <v>706</v>
      </c>
      <c r="G167" s="219" t="s">
        <v>154</v>
      </c>
      <c r="H167" s="220">
        <v>3</v>
      </c>
      <c r="I167" s="221"/>
      <c r="J167" s="222">
        <f>ROUND(I167*H167,2)</f>
        <v>0</v>
      </c>
      <c r="K167" s="218" t="s">
        <v>645</v>
      </c>
      <c r="L167" s="42"/>
      <c r="M167" s="223" t="s">
        <v>1</v>
      </c>
      <c r="N167" s="224" t="s">
        <v>41</v>
      </c>
      <c r="O167" s="89"/>
      <c r="P167" s="225">
        <f>O167*H167</f>
        <v>0</v>
      </c>
      <c r="Q167" s="225">
        <v>0.00010000000000000001</v>
      </c>
      <c r="R167" s="225">
        <f>Q167*H167</f>
        <v>0.00030000000000000003</v>
      </c>
      <c r="S167" s="225">
        <v>0</v>
      </c>
      <c r="T167" s="226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27" t="s">
        <v>134</v>
      </c>
      <c r="AT167" s="227" t="s">
        <v>129</v>
      </c>
      <c r="AU167" s="227" t="s">
        <v>84</v>
      </c>
      <c r="AY167" s="15" t="s">
        <v>127</v>
      </c>
      <c r="BE167" s="228">
        <f>IF(N167="základní",J167,0)</f>
        <v>0</v>
      </c>
      <c r="BF167" s="228">
        <f>IF(N167="snížená",J167,0)</f>
        <v>0</v>
      </c>
      <c r="BG167" s="228">
        <f>IF(N167="zákl. přenesená",J167,0)</f>
        <v>0</v>
      </c>
      <c r="BH167" s="228">
        <f>IF(N167="sníž. přenesená",J167,0)</f>
        <v>0</v>
      </c>
      <c r="BI167" s="228">
        <f>IF(N167="nulová",J167,0)</f>
        <v>0</v>
      </c>
      <c r="BJ167" s="15" t="s">
        <v>84</v>
      </c>
      <c r="BK167" s="228">
        <f>ROUND(I167*H167,2)</f>
        <v>0</v>
      </c>
      <c r="BL167" s="15" t="s">
        <v>134</v>
      </c>
      <c r="BM167" s="227" t="s">
        <v>394</v>
      </c>
    </row>
    <row r="168" s="2" customFormat="1" ht="16.5" customHeight="1">
      <c r="A168" s="36"/>
      <c r="B168" s="37"/>
      <c r="C168" s="216" t="s">
        <v>269</v>
      </c>
      <c r="D168" s="216" t="s">
        <v>129</v>
      </c>
      <c r="E168" s="217" t="s">
        <v>707</v>
      </c>
      <c r="F168" s="218" t="s">
        <v>708</v>
      </c>
      <c r="G168" s="219" t="s">
        <v>154</v>
      </c>
      <c r="H168" s="220">
        <v>42</v>
      </c>
      <c r="I168" s="221"/>
      <c r="J168" s="222">
        <f>ROUND(I168*H168,2)</f>
        <v>0</v>
      </c>
      <c r="K168" s="218" t="s">
        <v>645</v>
      </c>
      <c r="L168" s="42"/>
      <c r="M168" s="223" t="s">
        <v>1</v>
      </c>
      <c r="N168" s="224" t="s">
        <v>41</v>
      </c>
      <c r="O168" s="89"/>
      <c r="P168" s="225">
        <f>O168*H168</f>
        <v>0</v>
      </c>
      <c r="Q168" s="225">
        <v>0</v>
      </c>
      <c r="R168" s="225">
        <f>Q168*H168</f>
        <v>0</v>
      </c>
      <c r="S168" s="225">
        <v>0</v>
      </c>
      <c r="T168" s="226">
        <f>S168*H168</f>
        <v>0</v>
      </c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R168" s="227" t="s">
        <v>134</v>
      </c>
      <c r="AT168" s="227" t="s">
        <v>129</v>
      </c>
      <c r="AU168" s="227" t="s">
        <v>84</v>
      </c>
      <c r="AY168" s="15" t="s">
        <v>127</v>
      </c>
      <c r="BE168" s="228">
        <f>IF(N168="základní",J168,0)</f>
        <v>0</v>
      </c>
      <c r="BF168" s="228">
        <f>IF(N168="snížená",J168,0)</f>
        <v>0</v>
      </c>
      <c r="BG168" s="228">
        <f>IF(N168="zákl. přenesená",J168,0)</f>
        <v>0</v>
      </c>
      <c r="BH168" s="228">
        <f>IF(N168="sníž. přenesená",J168,0)</f>
        <v>0</v>
      </c>
      <c r="BI168" s="228">
        <f>IF(N168="nulová",J168,0)</f>
        <v>0</v>
      </c>
      <c r="BJ168" s="15" t="s">
        <v>84</v>
      </c>
      <c r="BK168" s="228">
        <f>ROUND(I168*H168,2)</f>
        <v>0</v>
      </c>
      <c r="BL168" s="15" t="s">
        <v>134</v>
      </c>
      <c r="BM168" s="227" t="s">
        <v>402</v>
      </c>
    </row>
    <row r="169" s="2" customFormat="1" ht="21.75" customHeight="1">
      <c r="A169" s="36"/>
      <c r="B169" s="37"/>
      <c r="C169" s="216" t="s">
        <v>275</v>
      </c>
      <c r="D169" s="216" t="s">
        <v>129</v>
      </c>
      <c r="E169" s="217" t="s">
        <v>709</v>
      </c>
      <c r="F169" s="218" t="s">
        <v>710</v>
      </c>
      <c r="G169" s="219" t="s">
        <v>132</v>
      </c>
      <c r="H169" s="220">
        <v>1</v>
      </c>
      <c r="I169" s="221"/>
      <c r="J169" s="222">
        <f>ROUND(I169*H169,2)</f>
        <v>0</v>
      </c>
      <c r="K169" s="218" t="s">
        <v>645</v>
      </c>
      <c r="L169" s="42"/>
      <c r="M169" s="223" t="s">
        <v>1</v>
      </c>
      <c r="N169" s="224" t="s">
        <v>41</v>
      </c>
      <c r="O169" s="89"/>
      <c r="P169" s="225">
        <f>O169*H169</f>
        <v>0</v>
      </c>
      <c r="Q169" s="225">
        <v>1.0000000000000001E-05</v>
      </c>
      <c r="R169" s="225">
        <f>Q169*H169</f>
        <v>1.0000000000000001E-05</v>
      </c>
      <c r="S169" s="225">
        <v>0</v>
      </c>
      <c r="T169" s="226">
        <f>S169*H169</f>
        <v>0</v>
      </c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R169" s="227" t="s">
        <v>134</v>
      </c>
      <c r="AT169" s="227" t="s">
        <v>129</v>
      </c>
      <c r="AU169" s="227" t="s">
        <v>84</v>
      </c>
      <c r="AY169" s="15" t="s">
        <v>127</v>
      </c>
      <c r="BE169" s="228">
        <f>IF(N169="základní",J169,0)</f>
        <v>0</v>
      </c>
      <c r="BF169" s="228">
        <f>IF(N169="snížená",J169,0)</f>
        <v>0</v>
      </c>
      <c r="BG169" s="228">
        <f>IF(N169="zákl. přenesená",J169,0)</f>
        <v>0</v>
      </c>
      <c r="BH169" s="228">
        <f>IF(N169="sníž. přenesená",J169,0)</f>
        <v>0</v>
      </c>
      <c r="BI169" s="228">
        <f>IF(N169="nulová",J169,0)</f>
        <v>0</v>
      </c>
      <c r="BJ169" s="15" t="s">
        <v>84</v>
      </c>
      <c r="BK169" s="228">
        <f>ROUND(I169*H169,2)</f>
        <v>0</v>
      </c>
      <c r="BL169" s="15" t="s">
        <v>134</v>
      </c>
      <c r="BM169" s="227" t="s">
        <v>410</v>
      </c>
    </row>
    <row r="170" s="2" customFormat="1" ht="21.75" customHeight="1">
      <c r="A170" s="36"/>
      <c r="B170" s="37"/>
      <c r="C170" s="216" t="s">
        <v>284</v>
      </c>
      <c r="D170" s="216" t="s">
        <v>129</v>
      </c>
      <c r="E170" s="217" t="s">
        <v>711</v>
      </c>
      <c r="F170" s="218" t="s">
        <v>712</v>
      </c>
      <c r="G170" s="219" t="s">
        <v>132</v>
      </c>
      <c r="H170" s="220">
        <v>1</v>
      </c>
      <c r="I170" s="221"/>
      <c r="J170" s="222">
        <f>ROUND(I170*H170,2)</f>
        <v>0</v>
      </c>
      <c r="K170" s="218" t="s">
        <v>645</v>
      </c>
      <c r="L170" s="42"/>
      <c r="M170" s="223" t="s">
        <v>1</v>
      </c>
      <c r="N170" s="224" t="s">
        <v>41</v>
      </c>
      <c r="O170" s="89"/>
      <c r="P170" s="225">
        <f>O170*H170</f>
        <v>0</v>
      </c>
      <c r="Q170" s="225">
        <v>1.0000000000000001E-05</v>
      </c>
      <c r="R170" s="225">
        <f>Q170*H170</f>
        <v>1.0000000000000001E-05</v>
      </c>
      <c r="S170" s="225">
        <v>0</v>
      </c>
      <c r="T170" s="226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27" t="s">
        <v>134</v>
      </c>
      <c r="AT170" s="227" t="s">
        <v>129</v>
      </c>
      <c r="AU170" s="227" t="s">
        <v>84</v>
      </c>
      <c r="AY170" s="15" t="s">
        <v>127</v>
      </c>
      <c r="BE170" s="228">
        <f>IF(N170="základní",J170,0)</f>
        <v>0</v>
      </c>
      <c r="BF170" s="228">
        <f>IF(N170="snížená",J170,0)</f>
        <v>0</v>
      </c>
      <c r="BG170" s="228">
        <f>IF(N170="zákl. přenesená",J170,0)</f>
        <v>0</v>
      </c>
      <c r="BH170" s="228">
        <f>IF(N170="sníž. přenesená",J170,0)</f>
        <v>0</v>
      </c>
      <c r="BI170" s="228">
        <f>IF(N170="nulová",J170,0)</f>
        <v>0</v>
      </c>
      <c r="BJ170" s="15" t="s">
        <v>84</v>
      </c>
      <c r="BK170" s="228">
        <f>ROUND(I170*H170,2)</f>
        <v>0</v>
      </c>
      <c r="BL170" s="15" t="s">
        <v>134</v>
      </c>
      <c r="BM170" s="227" t="s">
        <v>418</v>
      </c>
    </row>
    <row r="171" s="12" customFormat="1" ht="25.92" customHeight="1">
      <c r="A171" s="12"/>
      <c r="B171" s="200"/>
      <c r="C171" s="201"/>
      <c r="D171" s="202" t="s">
        <v>75</v>
      </c>
      <c r="E171" s="203" t="s">
        <v>555</v>
      </c>
      <c r="F171" s="203" t="s">
        <v>713</v>
      </c>
      <c r="G171" s="201"/>
      <c r="H171" s="201"/>
      <c r="I171" s="204"/>
      <c r="J171" s="205">
        <f>BK171</f>
        <v>0</v>
      </c>
      <c r="K171" s="201"/>
      <c r="L171" s="206"/>
      <c r="M171" s="207"/>
      <c r="N171" s="208"/>
      <c r="O171" s="208"/>
      <c r="P171" s="209">
        <f>SUM(P172:P183)</f>
        <v>0</v>
      </c>
      <c r="Q171" s="208"/>
      <c r="R171" s="209">
        <f>SUM(R172:R183)</f>
        <v>18.720039999999997</v>
      </c>
      <c r="S171" s="208"/>
      <c r="T171" s="210">
        <f>SUM(T172:T183)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11" t="s">
        <v>84</v>
      </c>
      <c r="AT171" s="212" t="s">
        <v>75</v>
      </c>
      <c r="AU171" s="212" t="s">
        <v>76</v>
      </c>
      <c r="AY171" s="211" t="s">
        <v>127</v>
      </c>
      <c r="BK171" s="213">
        <f>SUM(BK172:BK183)</f>
        <v>0</v>
      </c>
    </row>
    <row r="172" s="2" customFormat="1" ht="16.5" customHeight="1">
      <c r="A172" s="36"/>
      <c r="B172" s="37"/>
      <c r="C172" s="216" t="s">
        <v>290</v>
      </c>
      <c r="D172" s="216" t="s">
        <v>129</v>
      </c>
      <c r="E172" s="217" t="s">
        <v>714</v>
      </c>
      <c r="F172" s="218" t="s">
        <v>715</v>
      </c>
      <c r="G172" s="219" t="s">
        <v>154</v>
      </c>
      <c r="H172" s="220">
        <v>42</v>
      </c>
      <c r="I172" s="221"/>
      <c r="J172" s="222">
        <f>ROUND(I172*H172,2)</f>
        <v>0</v>
      </c>
      <c r="K172" s="218" t="s">
        <v>645</v>
      </c>
      <c r="L172" s="42"/>
      <c r="M172" s="223" t="s">
        <v>1</v>
      </c>
      <c r="N172" s="224" t="s">
        <v>41</v>
      </c>
      <c r="O172" s="89"/>
      <c r="P172" s="225">
        <f>O172*H172</f>
        <v>0</v>
      </c>
      <c r="Q172" s="225">
        <v>0</v>
      </c>
      <c r="R172" s="225">
        <f>Q172*H172</f>
        <v>0</v>
      </c>
      <c r="S172" s="225">
        <v>0</v>
      </c>
      <c r="T172" s="226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27" t="s">
        <v>134</v>
      </c>
      <c r="AT172" s="227" t="s">
        <v>129</v>
      </c>
      <c r="AU172" s="227" t="s">
        <v>84</v>
      </c>
      <c r="AY172" s="15" t="s">
        <v>127</v>
      </c>
      <c r="BE172" s="228">
        <f>IF(N172="základní",J172,0)</f>
        <v>0</v>
      </c>
      <c r="BF172" s="228">
        <f>IF(N172="snížená",J172,0)</f>
        <v>0</v>
      </c>
      <c r="BG172" s="228">
        <f>IF(N172="zákl. přenesená",J172,0)</f>
        <v>0</v>
      </c>
      <c r="BH172" s="228">
        <f>IF(N172="sníž. přenesená",J172,0)</f>
        <v>0</v>
      </c>
      <c r="BI172" s="228">
        <f>IF(N172="nulová",J172,0)</f>
        <v>0</v>
      </c>
      <c r="BJ172" s="15" t="s">
        <v>84</v>
      </c>
      <c r="BK172" s="228">
        <f>ROUND(I172*H172,2)</f>
        <v>0</v>
      </c>
      <c r="BL172" s="15" t="s">
        <v>134</v>
      </c>
      <c r="BM172" s="227" t="s">
        <v>427</v>
      </c>
    </row>
    <row r="173" s="2" customFormat="1" ht="37.8" customHeight="1">
      <c r="A173" s="36"/>
      <c r="B173" s="37"/>
      <c r="C173" s="216" t="s">
        <v>296</v>
      </c>
      <c r="D173" s="216" t="s">
        <v>129</v>
      </c>
      <c r="E173" s="217" t="s">
        <v>716</v>
      </c>
      <c r="F173" s="218" t="s">
        <v>717</v>
      </c>
      <c r="G173" s="219" t="s">
        <v>132</v>
      </c>
      <c r="H173" s="220">
        <v>1</v>
      </c>
      <c r="I173" s="221"/>
      <c r="J173" s="222">
        <f>ROUND(I173*H173,2)</f>
        <v>0</v>
      </c>
      <c r="K173" s="218" t="s">
        <v>645</v>
      </c>
      <c r="L173" s="42"/>
      <c r="M173" s="223" t="s">
        <v>1</v>
      </c>
      <c r="N173" s="224" t="s">
        <v>41</v>
      </c>
      <c r="O173" s="89"/>
      <c r="P173" s="225">
        <f>O173*H173</f>
        <v>0</v>
      </c>
      <c r="Q173" s="225">
        <v>0.16502</v>
      </c>
      <c r="R173" s="225">
        <f>Q173*H173</f>
        <v>0.16502</v>
      </c>
      <c r="S173" s="225">
        <v>0</v>
      </c>
      <c r="T173" s="226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27" t="s">
        <v>134</v>
      </c>
      <c r="AT173" s="227" t="s">
        <v>129</v>
      </c>
      <c r="AU173" s="227" t="s">
        <v>84</v>
      </c>
      <c r="AY173" s="15" t="s">
        <v>127</v>
      </c>
      <c r="BE173" s="228">
        <f>IF(N173="základní",J173,0)</f>
        <v>0</v>
      </c>
      <c r="BF173" s="228">
        <f>IF(N173="snížená",J173,0)</f>
        <v>0</v>
      </c>
      <c r="BG173" s="228">
        <f>IF(N173="zákl. přenesená",J173,0)</f>
        <v>0</v>
      </c>
      <c r="BH173" s="228">
        <f>IF(N173="sníž. přenesená",J173,0)</f>
        <v>0</v>
      </c>
      <c r="BI173" s="228">
        <f>IF(N173="nulová",J173,0)</f>
        <v>0</v>
      </c>
      <c r="BJ173" s="15" t="s">
        <v>84</v>
      </c>
      <c r="BK173" s="228">
        <f>ROUND(I173*H173,2)</f>
        <v>0</v>
      </c>
      <c r="BL173" s="15" t="s">
        <v>134</v>
      </c>
      <c r="BM173" s="227" t="s">
        <v>435</v>
      </c>
    </row>
    <row r="174" s="2" customFormat="1" ht="21.75" customHeight="1">
      <c r="A174" s="36"/>
      <c r="B174" s="37"/>
      <c r="C174" s="216" t="s">
        <v>307</v>
      </c>
      <c r="D174" s="216" t="s">
        <v>129</v>
      </c>
      <c r="E174" s="217" t="s">
        <v>718</v>
      </c>
      <c r="F174" s="218" t="s">
        <v>719</v>
      </c>
      <c r="G174" s="219" t="s">
        <v>720</v>
      </c>
      <c r="H174" s="220">
        <v>1</v>
      </c>
      <c r="I174" s="221"/>
      <c r="J174" s="222">
        <f>ROUND(I174*H174,2)</f>
        <v>0</v>
      </c>
      <c r="K174" s="218" t="s">
        <v>645</v>
      </c>
      <c r="L174" s="42"/>
      <c r="M174" s="223" t="s">
        <v>1</v>
      </c>
      <c r="N174" s="224" t="s">
        <v>41</v>
      </c>
      <c r="O174" s="89"/>
      <c r="P174" s="225">
        <f>O174*H174</f>
        <v>0</v>
      </c>
      <c r="Q174" s="225">
        <v>0.00012999999999999999</v>
      </c>
      <c r="R174" s="225">
        <f>Q174*H174</f>
        <v>0.00012999999999999999</v>
      </c>
      <c r="S174" s="225">
        <v>0</v>
      </c>
      <c r="T174" s="226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27" t="s">
        <v>134</v>
      </c>
      <c r="AT174" s="227" t="s">
        <v>129</v>
      </c>
      <c r="AU174" s="227" t="s">
        <v>84</v>
      </c>
      <c r="AY174" s="15" t="s">
        <v>127</v>
      </c>
      <c r="BE174" s="228">
        <f>IF(N174="základní",J174,0)</f>
        <v>0</v>
      </c>
      <c r="BF174" s="228">
        <f>IF(N174="snížená",J174,0)</f>
        <v>0</v>
      </c>
      <c r="BG174" s="228">
        <f>IF(N174="zákl. přenesená",J174,0)</f>
        <v>0</v>
      </c>
      <c r="BH174" s="228">
        <f>IF(N174="sníž. přenesená",J174,0)</f>
        <v>0</v>
      </c>
      <c r="BI174" s="228">
        <f>IF(N174="nulová",J174,0)</f>
        <v>0</v>
      </c>
      <c r="BJ174" s="15" t="s">
        <v>84</v>
      </c>
      <c r="BK174" s="228">
        <f>ROUND(I174*H174,2)</f>
        <v>0</v>
      </c>
      <c r="BL174" s="15" t="s">
        <v>134</v>
      </c>
      <c r="BM174" s="227" t="s">
        <v>443</v>
      </c>
    </row>
    <row r="175" s="2" customFormat="1" ht="16.5" customHeight="1">
      <c r="A175" s="36"/>
      <c r="B175" s="37"/>
      <c r="C175" s="216" t="s">
        <v>311</v>
      </c>
      <c r="D175" s="216" t="s">
        <v>129</v>
      </c>
      <c r="E175" s="217" t="s">
        <v>721</v>
      </c>
      <c r="F175" s="218" t="s">
        <v>722</v>
      </c>
      <c r="G175" s="219" t="s">
        <v>154</v>
      </c>
      <c r="H175" s="220">
        <v>42</v>
      </c>
      <c r="I175" s="221"/>
      <c r="J175" s="222">
        <f>ROUND(I175*H175,2)</f>
        <v>0</v>
      </c>
      <c r="K175" s="218" t="s">
        <v>645</v>
      </c>
      <c r="L175" s="42"/>
      <c r="M175" s="223" t="s">
        <v>1</v>
      </c>
      <c r="N175" s="224" t="s">
        <v>41</v>
      </c>
      <c r="O175" s="89"/>
      <c r="P175" s="225">
        <f>O175*H175</f>
        <v>0</v>
      </c>
      <c r="Q175" s="225">
        <v>0</v>
      </c>
      <c r="R175" s="225">
        <f>Q175*H175</f>
        <v>0</v>
      </c>
      <c r="S175" s="225">
        <v>0</v>
      </c>
      <c r="T175" s="226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27" t="s">
        <v>134</v>
      </c>
      <c r="AT175" s="227" t="s">
        <v>129</v>
      </c>
      <c r="AU175" s="227" t="s">
        <v>84</v>
      </c>
      <c r="AY175" s="15" t="s">
        <v>127</v>
      </c>
      <c r="BE175" s="228">
        <f>IF(N175="základní",J175,0)</f>
        <v>0</v>
      </c>
      <c r="BF175" s="228">
        <f>IF(N175="snížená",J175,0)</f>
        <v>0</v>
      </c>
      <c r="BG175" s="228">
        <f>IF(N175="zákl. přenesená",J175,0)</f>
        <v>0</v>
      </c>
      <c r="BH175" s="228">
        <f>IF(N175="sníž. přenesená",J175,0)</f>
        <v>0</v>
      </c>
      <c r="BI175" s="228">
        <f>IF(N175="nulová",J175,0)</f>
        <v>0</v>
      </c>
      <c r="BJ175" s="15" t="s">
        <v>84</v>
      </c>
      <c r="BK175" s="228">
        <f>ROUND(I175*H175,2)</f>
        <v>0</v>
      </c>
      <c r="BL175" s="15" t="s">
        <v>134</v>
      </c>
      <c r="BM175" s="227" t="s">
        <v>451</v>
      </c>
    </row>
    <row r="176" s="2" customFormat="1" ht="21.75" customHeight="1">
      <c r="A176" s="36"/>
      <c r="B176" s="37"/>
      <c r="C176" s="216" t="s">
        <v>315</v>
      </c>
      <c r="D176" s="216" t="s">
        <v>129</v>
      </c>
      <c r="E176" s="217" t="s">
        <v>723</v>
      </c>
      <c r="F176" s="218" t="s">
        <v>724</v>
      </c>
      <c r="G176" s="219" t="s">
        <v>720</v>
      </c>
      <c r="H176" s="220">
        <v>1</v>
      </c>
      <c r="I176" s="221"/>
      <c r="J176" s="222">
        <f>ROUND(I176*H176,2)</f>
        <v>0</v>
      </c>
      <c r="K176" s="218" t="s">
        <v>645</v>
      </c>
      <c r="L176" s="42"/>
      <c r="M176" s="223" t="s">
        <v>1</v>
      </c>
      <c r="N176" s="224" t="s">
        <v>41</v>
      </c>
      <c r="O176" s="89"/>
      <c r="P176" s="225">
        <f>O176*H176</f>
        <v>0</v>
      </c>
      <c r="Q176" s="225">
        <v>0.00017000000000000001</v>
      </c>
      <c r="R176" s="225">
        <f>Q176*H176</f>
        <v>0.00017000000000000001</v>
      </c>
      <c r="S176" s="225">
        <v>0</v>
      </c>
      <c r="T176" s="226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27" t="s">
        <v>134</v>
      </c>
      <c r="AT176" s="227" t="s">
        <v>129</v>
      </c>
      <c r="AU176" s="227" t="s">
        <v>84</v>
      </c>
      <c r="AY176" s="15" t="s">
        <v>127</v>
      </c>
      <c r="BE176" s="228">
        <f>IF(N176="základní",J176,0)</f>
        <v>0</v>
      </c>
      <c r="BF176" s="228">
        <f>IF(N176="snížená",J176,0)</f>
        <v>0</v>
      </c>
      <c r="BG176" s="228">
        <f>IF(N176="zákl. přenesená",J176,0)</f>
        <v>0</v>
      </c>
      <c r="BH176" s="228">
        <f>IF(N176="sníž. přenesená",J176,0)</f>
        <v>0</v>
      </c>
      <c r="BI176" s="228">
        <f>IF(N176="nulová",J176,0)</f>
        <v>0</v>
      </c>
      <c r="BJ176" s="15" t="s">
        <v>84</v>
      </c>
      <c r="BK176" s="228">
        <f>ROUND(I176*H176,2)</f>
        <v>0</v>
      </c>
      <c r="BL176" s="15" t="s">
        <v>134</v>
      </c>
      <c r="BM176" s="227" t="s">
        <v>459</v>
      </c>
    </row>
    <row r="177" s="2" customFormat="1" ht="37.8" customHeight="1">
      <c r="A177" s="36"/>
      <c r="B177" s="37"/>
      <c r="C177" s="216" t="s">
        <v>319</v>
      </c>
      <c r="D177" s="216" t="s">
        <v>129</v>
      </c>
      <c r="E177" s="217" t="s">
        <v>725</v>
      </c>
      <c r="F177" s="218" t="s">
        <v>726</v>
      </c>
      <c r="G177" s="219" t="s">
        <v>132</v>
      </c>
      <c r="H177" s="220">
        <v>1</v>
      </c>
      <c r="I177" s="221"/>
      <c r="J177" s="222">
        <f>ROUND(I177*H177,2)</f>
        <v>0</v>
      </c>
      <c r="K177" s="218" t="s">
        <v>645</v>
      </c>
      <c r="L177" s="42"/>
      <c r="M177" s="223" t="s">
        <v>1</v>
      </c>
      <c r="N177" s="224" t="s">
        <v>41</v>
      </c>
      <c r="O177" s="89"/>
      <c r="P177" s="225">
        <f>O177*H177</f>
        <v>0</v>
      </c>
      <c r="Q177" s="225">
        <v>0.45743</v>
      </c>
      <c r="R177" s="225">
        <f>Q177*H177</f>
        <v>0.45743</v>
      </c>
      <c r="S177" s="225">
        <v>0</v>
      </c>
      <c r="T177" s="226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27" t="s">
        <v>134</v>
      </c>
      <c r="AT177" s="227" t="s">
        <v>129</v>
      </c>
      <c r="AU177" s="227" t="s">
        <v>84</v>
      </c>
      <c r="AY177" s="15" t="s">
        <v>127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5" t="s">
        <v>84</v>
      </c>
      <c r="BK177" s="228">
        <f>ROUND(I177*H177,2)</f>
        <v>0</v>
      </c>
      <c r="BL177" s="15" t="s">
        <v>134</v>
      </c>
      <c r="BM177" s="227" t="s">
        <v>468</v>
      </c>
    </row>
    <row r="178" s="2" customFormat="1" ht="24.15" customHeight="1">
      <c r="A178" s="36"/>
      <c r="B178" s="37"/>
      <c r="C178" s="216" t="s">
        <v>323</v>
      </c>
      <c r="D178" s="216" t="s">
        <v>129</v>
      </c>
      <c r="E178" s="217" t="s">
        <v>727</v>
      </c>
      <c r="F178" s="218" t="s">
        <v>728</v>
      </c>
      <c r="G178" s="219" t="s">
        <v>170</v>
      </c>
      <c r="H178" s="220">
        <v>0.40000000000000002</v>
      </c>
      <c r="I178" s="221"/>
      <c r="J178" s="222">
        <f>ROUND(I178*H178,2)</f>
        <v>0</v>
      </c>
      <c r="K178" s="218" t="s">
        <v>645</v>
      </c>
      <c r="L178" s="42"/>
      <c r="M178" s="223" t="s">
        <v>1</v>
      </c>
      <c r="N178" s="224" t="s">
        <v>41</v>
      </c>
      <c r="O178" s="89"/>
      <c r="P178" s="225">
        <f>O178*H178</f>
        <v>0</v>
      </c>
      <c r="Q178" s="225">
        <v>2.5499999999999998</v>
      </c>
      <c r="R178" s="225">
        <f>Q178*H178</f>
        <v>1.02</v>
      </c>
      <c r="S178" s="225">
        <v>0</v>
      </c>
      <c r="T178" s="226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27" t="s">
        <v>134</v>
      </c>
      <c r="AT178" s="227" t="s">
        <v>129</v>
      </c>
      <c r="AU178" s="227" t="s">
        <v>84</v>
      </c>
      <c r="AY178" s="15" t="s">
        <v>127</v>
      </c>
      <c r="BE178" s="228">
        <f>IF(N178="základní",J178,0)</f>
        <v>0</v>
      </c>
      <c r="BF178" s="228">
        <f>IF(N178="snížená",J178,0)</f>
        <v>0</v>
      </c>
      <c r="BG178" s="228">
        <f>IF(N178="zákl. přenesená",J178,0)</f>
        <v>0</v>
      </c>
      <c r="BH178" s="228">
        <f>IF(N178="sníž. přenesená",J178,0)</f>
        <v>0</v>
      </c>
      <c r="BI178" s="228">
        <f>IF(N178="nulová",J178,0)</f>
        <v>0</v>
      </c>
      <c r="BJ178" s="15" t="s">
        <v>84</v>
      </c>
      <c r="BK178" s="228">
        <f>ROUND(I178*H178,2)</f>
        <v>0</v>
      </c>
      <c r="BL178" s="15" t="s">
        <v>134</v>
      </c>
      <c r="BM178" s="227" t="s">
        <v>476</v>
      </c>
    </row>
    <row r="179" s="2" customFormat="1" ht="24.15" customHeight="1">
      <c r="A179" s="36"/>
      <c r="B179" s="37"/>
      <c r="C179" s="216" t="s">
        <v>327</v>
      </c>
      <c r="D179" s="216" t="s">
        <v>129</v>
      </c>
      <c r="E179" s="217" t="s">
        <v>729</v>
      </c>
      <c r="F179" s="218" t="s">
        <v>730</v>
      </c>
      <c r="G179" s="219" t="s">
        <v>170</v>
      </c>
      <c r="H179" s="220">
        <v>1.3999999999999999</v>
      </c>
      <c r="I179" s="221"/>
      <c r="J179" s="222">
        <f>ROUND(I179*H179,2)</f>
        <v>0</v>
      </c>
      <c r="K179" s="218" t="s">
        <v>645</v>
      </c>
      <c r="L179" s="42"/>
      <c r="M179" s="223" t="s">
        <v>1</v>
      </c>
      <c r="N179" s="224" t="s">
        <v>41</v>
      </c>
      <c r="O179" s="89"/>
      <c r="P179" s="225">
        <f>O179*H179</f>
        <v>0</v>
      </c>
      <c r="Q179" s="225">
        <v>2.5510999999999999</v>
      </c>
      <c r="R179" s="225">
        <f>Q179*H179</f>
        <v>3.5715399999999997</v>
      </c>
      <c r="S179" s="225">
        <v>0</v>
      </c>
      <c r="T179" s="226">
        <f>S179*H179</f>
        <v>0</v>
      </c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R179" s="227" t="s">
        <v>134</v>
      </c>
      <c r="AT179" s="227" t="s">
        <v>129</v>
      </c>
      <c r="AU179" s="227" t="s">
        <v>84</v>
      </c>
      <c r="AY179" s="15" t="s">
        <v>127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5" t="s">
        <v>84</v>
      </c>
      <c r="BK179" s="228">
        <f>ROUND(I179*H179,2)</f>
        <v>0</v>
      </c>
      <c r="BL179" s="15" t="s">
        <v>134</v>
      </c>
      <c r="BM179" s="227" t="s">
        <v>484</v>
      </c>
    </row>
    <row r="180" s="2" customFormat="1" ht="21.75" customHeight="1">
      <c r="A180" s="36"/>
      <c r="B180" s="37"/>
      <c r="C180" s="216" t="s">
        <v>331</v>
      </c>
      <c r="D180" s="216" t="s">
        <v>129</v>
      </c>
      <c r="E180" s="217" t="s">
        <v>731</v>
      </c>
      <c r="F180" s="218" t="s">
        <v>732</v>
      </c>
      <c r="G180" s="219" t="s">
        <v>170</v>
      </c>
      <c r="H180" s="220">
        <v>0.90000000000000002</v>
      </c>
      <c r="I180" s="221"/>
      <c r="J180" s="222">
        <f>ROUND(I180*H180,2)</f>
        <v>0</v>
      </c>
      <c r="K180" s="218" t="s">
        <v>645</v>
      </c>
      <c r="L180" s="42"/>
      <c r="M180" s="223" t="s">
        <v>1</v>
      </c>
      <c r="N180" s="224" t="s">
        <v>41</v>
      </c>
      <c r="O180" s="89"/>
      <c r="P180" s="225">
        <f>O180*H180</f>
        <v>0</v>
      </c>
      <c r="Q180" s="225">
        <v>2.5499999999999998</v>
      </c>
      <c r="R180" s="225">
        <f>Q180*H180</f>
        <v>2.2949999999999999</v>
      </c>
      <c r="S180" s="225">
        <v>0</v>
      </c>
      <c r="T180" s="226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27" t="s">
        <v>134</v>
      </c>
      <c r="AT180" s="227" t="s">
        <v>129</v>
      </c>
      <c r="AU180" s="227" t="s">
        <v>84</v>
      </c>
      <c r="AY180" s="15" t="s">
        <v>127</v>
      </c>
      <c r="BE180" s="228">
        <f>IF(N180="základní",J180,0)</f>
        <v>0</v>
      </c>
      <c r="BF180" s="228">
        <f>IF(N180="snížená",J180,0)</f>
        <v>0</v>
      </c>
      <c r="BG180" s="228">
        <f>IF(N180="zákl. přenesená",J180,0)</f>
        <v>0</v>
      </c>
      <c r="BH180" s="228">
        <f>IF(N180="sníž. přenesená",J180,0)</f>
        <v>0</v>
      </c>
      <c r="BI180" s="228">
        <f>IF(N180="nulová",J180,0)</f>
        <v>0</v>
      </c>
      <c r="BJ180" s="15" t="s">
        <v>84</v>
      </c>
      <c r="BK180" s="228">
        <f>ROUND(I180*H180,2)</f>
        <v>0</v>
      </c>
      <c r="BL180" s="15" t="s">
        <v>134</v>
      </c>
      <c r="BM180" s="227" t="s">
        <v>494</v>
      </c>
    </row>
    <row r="181" s="2" customFormat="1" ht="21.75" customHeight="1">
      <c r="A181" s="36"/>
      <c r="B181" s="37"/>
      <c r="C181" s="216" t="s">
        <v>336</v>
      </c>
      <c r="D181" s="216" t="s">
        <v>129</v>
      </c>
      <c r="E181" s="217" t="s">
        <v>733</v>
      </c>
      <c r="F181" s="218" t="s">
        <v>734</v>
      </c>
      <c r="G181" s="219" t="s">
        <v>170</v>
      </c>
      <c r="H181" s="220">
        <v>4.2999999999999998</v>
      </c>
      <c r="I181" s="221"/>
      <c r="J181" s="222">
        <f>ROUND(I181*H181,2)</f>
        <v>0</v>
      </c>
      <c r="K181" s="218" t="s">
        <v>645</v>
      </c>
      <c r="L181" s="42"/>
      <c r="M181" s="223" t="s">
        <v>1</v>
      </c>
      <c r="N181" s="224" t="s">
        <v>41</v>
      </c>
      <c r="O181" s="89"/>
      <c r="P181" s="225">
        <f>O181*H181</f>
        <v>0</v>
      </c>
      <c r="Q181" s="225">
        <v>2.5510999999999999</v>
      </c>
      <c r="R181" s="225">
        <f>Q181*H181</f>
        <v>10.969729999999998</v>
      </c>
      <c r="S181" s="225">
        <v>0</v>
      </c>
      <c r="T181" s="226">
        <f>S181*H181</f>
        <v>0</v>
      </c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R181" s="227" t="s">
        <v>134</v>
      </c>
      <c r="AT181" s="227" t="s">
        <v>129</v>
      </c>
      <c r="AU181" s="227" t="s">
        <v>84</v>
      </c>
      <c r="AY181" s="15" t="s">
        <v>127</v>
      </c>
      <c r="BE181" s="228">
        <f>IF(N181="základní",J181,0)</f>
        <v>0</v>
      </c>
      <c r="BF181" s="228">
        <f>IF(N181="snížená",J181,0)</f>
        <v>0</v>
      </c>
      <c r="BG181" s="228">
        <f>IF(N181="zákl. přenesená",J181,0)</f>
        <v>0</v>
      </c>
      <c r="BH181" s="228">
        <f>IF(N181="sníž. přenesená",J181,0)</f>
        <v>0</v>
      </c>
      <c r="BI181" s="228">
        <f>IF(N181="nulová",J181,0)</f>
        <v>0</v>
      </c>
      <c r="BJ181" s="15" t="s">
        <v>84</v>
      </c>
      <c r="BK181" s="228">
        <f>ROUND(I181*H181,2)</f>
        <v>0</v>
      </c>
      <c r="BL181" s="15" t="s">
        <v>134</v>
      </c>
      <c r="BM181" s="227" t="s">
        <v>503</v>
      </c>
    </row>
    <row r="182" s="2" customFormat="1" ht="21.75" customHeight="1">
      <c r="A182" s="36"/>
      <c r="B182" s="37"/>
      <c r="C182" s="216" t="s">
        <v>340</v>
      </c>
      <c r="D182" s="216" t="s">
        <v>129</v>
      </c>
      <c r="E182" s="217" t="s">
        <v>735</v>
      </c>
      <c r="F182" s="218" t="s">
        <v>736</v>
      </c>
      <c r="G182" s="219" t="s">
        <v>142</v>
      </c>
      <c r="H182" s="220">
        <v>14.4</v>
      </c>
      <c r="I182" s="221"/>
      <c r="J182" s="222">
        <f>ROUND(I182*H182,2)</f>
        <v>0</v>
      </c>
      <c r="K182" s="218" t="s">
        <v>645</v>
      </c>
      <c r="L182" s="42"/>
      <c r="M182" s="223" t="s">
        <v>1</v>
      </c>
      <c r="N182" s="224" t="s">
        <v>41</v>
      </c>
      <c r="O182" s="89"/>
      <c r="P182" s="225">
        <f>O182*H182</f>
        <v>0</v>
      </c>
      <c r="Q182" s="225">
        <v>0.012420000000000001</v>
      </c>
      <c r="R182" s="225">
        <f>Q182*H182</f>
        <v>0.17884800000000001</v>
      </c>
      <c r="S182" s="225">
        <v>0</v>
      </c>
      <c r="T182" s="226">
        <f>S182*H182</f>
        <v>0</v>
      </c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R182" s="227" t="s">
        <v>134</v>
      </c>
      <c r="AT182" s="227" t="s">
        <v>129</v>
      </c>
      <c r="AU182" s="227" t="s">
        <v>84</v>
      </c>
      <c r="AY182" s="15" t="s">
        <v>127</v>
      </c>
      <c r="BE182" s="228">
        <f>IF(N182="základní",J182,0)</f>
        <v>0</v>
      </c>
      <c r="BF182" s="228">
        <f>IF(N182="snížená",J182,0)</f>
        <v>0</v>
      </c>
      <c r="BG182" s="228">
        <f>IF(N182="zákl. přenesená",J182,0)</f>
        <v>0</v>
      </c>
      <c r="BH182" s="228">
        <f>IF(N182="sníž. přenesená",J182,0)</f>
        <v>0</v>
      </c>
      <c r="BI182" s="228">
        <f>IF(N182="nulová",J182,0)</f>
        <v>0</v>
      </c>
      <c r="BJ182" s="15" t="s">
        <v>84</v>
      </c>
      <c r="BK182" s="228">
        <f>ROUND(I182*H182,2)</f>
        <v>0</v>
      </c>
      <c r="BL182" s="15" t="s">
        <v>134</v>
      </c>
      <c r="BM182" s="227" t="s">
        <v>513</v>
      </c>
    </row>
    <row r="183" s="2" customFormat="1" ht="24.15" customHeight="1">
      <c r="A183" s="36"/>
      <c r="B183" s="37"/>
      <c r="C183" s="216" t="s">
        <v>344</v>
      </c>
      <c r="D183" s="216" t="s">
        <v>129</v>
      </c>
      <c r="E183" s="217" t="s">
        <v>737</v>
      </c>
      <c r="F183" s="218" t="s">
        <v>738</v>
      </c>
      <c r="G183" s="219" t="s">
        <v>142</v>
      </c>
      <c r="H183" s="220">
        <v>6.5999999999999996</v>
      </c>
      <c r="I183" s="221"/>
      <c r="J183" s="222">
        <f>ROUND(I183*H183,2)</f>
        <v>0</v>
      </c>
      <c r="K183" s="218" t="s">
        <v>645</v>
      </c>
      <c r="L183" s="42"/>
      <c r="M183" s="223" t="s">
        <v>1</v>
      </c>
      <c r="N183" s="224" t="s">
        <v>41</v>
      </c>
      <c r="O183" s="89"/>
      <c r="P183" s="225">
        <f>O183*H183</f>
        <v>0</v>
      </c>
      <c r="Q183" s="225">
        <v>0.0094199999999999996</v>
      </c>
      <c r="R183" s="225">
        <f>Q183*H183</f>
        <v>0.062171999999999991</v>
      </c>
      <c r="S183" s="225">
        <v>0</v>
      </c>
      <c r="T183" s="226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27" t="s">
        <v>134</v>
      </c>
      <c r="AT183" s="227" t="s">
        <v>129</v>
      </c>
      <c r="AU183" s="227" t="s">
        <v>84</v>
      </c>
      <c r="AY183" s="15" t="s">
        <v>127</v>
      </c>
      <c r="BE183" s="228">
        <f>IF(N183="základní",J183,0)</f>
        <v>0</v>
      </c>
      <c r="BF183" s="228">
        <f>IF(N183="snížená",J183,0)</f>
        <v>0</v>
      </c>
      <c r="BG183" s="228">
        <f>IF(N183="zákl. přenesená",J183,0)</f>
        <v>0</v>
      </c>
      <c r="BH183" s="228">
        <f>IF(N183="sníž. přenesená",J183,0)</f>
        <v>0</v>
      </c>
      <c r="BI183" s="228">
        <f>IF(N183="nulová",J183,0)</f>
        <v>0</v>
      </c>
      <c r="BJ183" s="15" t="s">
        <v>84</v>
      </c>
      <c r="BK183" s="228">
        <f>ROUND(I183*H183,2)</f>
        <v>0</v>
      </c>
      <c r="BL183" s="15" t="s">
        <v>134</v>
      </c>
      <c r="BM183" s="227" t="s">
        <v>523</v>
      </c>
    </row>
    <row r="184" s="12" customFormat="1" ht="25.92" customHeight="1">
      <c r="A184" s="12"/>
      <c r="B184" s="200"/>
      <c r="C184" s="201"/>
      <c r="D184" s="202" t="s">
        <v>75</v>
      </c>
      <c r="E184" s="203" t="s">
        <v>739</v>
      </c>
      <c r="F184" s="203" t="s">
        <v>740</v>
      </c>
      <c r="G184" s="201"/>
      <c r="H184" s="201"/>
      <c r="I184" s="204"/>
      <c r="J184" s="205">
        <f>BK184</f>
        <v>0</v>
      </c>
      <c r="K184" s="201"/>
      <c r="L184" s="206"/>
      <c r="M184" s="207"/>
      <c r="N184" s="208"/>
      <c r="O184" s="208"/>
      <c r="P184" s="209">
        <f>P185</f>
        <v>0</v>
      </c>
      <c r="Q184" s="208"/>
      <c r="R184" s="209">
        <f>R185</f>
        <v>0</v>
      </c>
      <c r="S184" s="208"/>
      <c r="T184" s="210">
        <f>T185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1" t="s">
        <v>84</v>
      </c>
      <c r="AT184" s="212" t="s">
        <v>75</v>
      </c>
      <c r="AU184" s="212" t="s">
        <v>76</v>
      </c>
      <c r="AY184" s="211" t="s">
        <v>127</v>
      </c>
      <c r="BK184" s="213">
        <f>BK185</f>
        <v>0</v>
      </c>
    </row>
    <row r="185" s="2" customFormat="1" ht="16.5" customHeight="1">
      <c r="A185" s="36"/>
      <c r="B185" s="37"/>
      <c r="C185" s="216" t="s">
        <v>348</v>
      </c>
      <c r="D185" s="216" t="s">
        <v>129</v>
      </c>
      <c r="E185" s="217" t="s">
        <v>741</v>
      </c>
      <c r="F185" s="218" t="s">
        <v>742</v>
      </c>
      <c r="G185" s="219" t="s">
        <v>199</v>
      </c>
      <c r="H185" s="220">
        <v>98.417000000000002</v>
      </c>
      <c r="I185" s="221"/>
      <c r="J185" s="222">
        <f>ROUND(I185*H185,2)</f>
        <v>0</v>
      </c>
      <c r="K185" s="218" t="s">
        <v>645</v>
      </c>
      <c r="L185" s="42"/>
      <c r="M185" s="223" t="s">
        <v>1</v>
      </c>
      <c r="N185" s="224" t="s">
        <v>41</v>
      </c>
      <c r="O185" s="89"/>
      <c r="P185" s="225">
        <f>O185*H185</f>
        <v>0</v>
      </c>
      <c r="Q185" s="225">
        <v>0</v>
      </c>
      <c r="R185" s="225">
        <f>Q185*H185</f>
        <v>0</v>
      </c>
      <c r="S185" s="225">
        <v>0</v>
      </c>
      <c r="T185" s="226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27" t="s">
        <v>134</v>
      </c>
      <c r="AT185" s="227" t="s">
        <v>129</v>
      </c>
      <c r="AU185" s="227" t="s">
        <v>84</v>
      </c>
      <c r="AY185" s="15" t="s">
        <v>127</v>
      </c>
      <c r="BE185" s="228">
        <f>IF(N185="základní",J185,0)</f>
        <v>0</v>
      </c>
      <c r="BF185" s="228">
        <f>IF(N185="snížená",J185,0)</f>
        <v>0</v>
      </c>
      <c r="BG185" s="228">
        <f>IF(N185="zákl. přenesená",J185,0)</f>
        <v>0</v>
      </c>
      <c r="BH185" s="228">
        <f>IF(N185="sníž. přenesená",J185,0)</f>
        <v>0</v>
      </c>
      <c r="BI185" s="228">
        <f>IF(N185="nulová",J185,0)</f>
        <v>0</v>
      </c>
      <c r="BJ185" s="15" t="s">
        <v>84</v>
      </c>
      <c r="BK185" s="228">
        <f>ROUND(I185*H185,2)</f>
        <v>0</v>
      </c>
      <c r="BL185" s="15" t="s">
        <v>134</v>
      </c>
      <c r="BM185" s="227" t="s">
        <v>531</v>
      </c>
    </row>
    <row r="186" s="12" customFormat="1" ht="25.92" customHeight="1">
      <c r="A186" s="12"/>
      <c r="B186" s="200"/>
      <c r="C186" s="201"/>
      <c r="D186" s="202" t="s">
        <v>75</v>
      </c>
      <c r="E186" s="203" t="s">
        <v>743</v>
      </c>
      <c r="F186" s="203" t="s">
        <v>744</v>
      </c>
      <c r="G186" s="201"/>
      <c r="H186" s="201"/>
      <c r="I186" s="204"/>
      <c r="J186" s="205">
        <f>BK186</f>
        <v>0</v>
      </c>
      <c r="K186" s="201"/>
      <c r="L186" s="206"/>
      <c r="M186" s="207"/>
      <c r="N186" s="208"/>
      <c r="O186" s="208"/>
      <c r="P186" s="209">
        <f>SUM(P187:P199)</f>
        <v>0</v>
      </c>
      <c r="Q186" s="208"/>
      <c r="R186" s="209">
        <f>SUM(R187:R199)</f>
        <v>1.5898400000000001</v>
      </c>
      <c r="S186" s="208"/>
      <c r="T186" s="210">
        <f>SUM(T187:T199)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1" t="s">
        <v>84</v>
      </c>
      <c r="AT186" s="212" t="s">
        <v>75</v>
      </c>
      <c r="AU186" s="212" t="s">
        <v>76</v>
      </c>
      <c r="AY186" s="211" t="s">
        <v>127</v>
      </c>
      <c r="BK186" s="213">
        <f>SUM(BK187:BK199)</f>
        <v>0</v>
      </c>
    </row>
    <row r="187" s="2" customFormat="1" ht="16.5" customHeight="1">
      <c r="A187" s="36"/>
      <c r="B187" s="37"/>
      <c r="C187" s="241" t="s">
        <v>353</v>
      </c>
      <c r="D187" s="241" t="s">
        <v>211</v>
      </c>
      <c r="E187" s="242" t="s">
        <v>745</v>
      </c>
      <c r="F187" s="243" t="s">
        <v>746</v>
      </c>
      <c r="G187" s="244" t="s">
        <v>154</v>
      </c>
      <c r="H187" s="245">
        <v>42</v>
      </c>
      <c r="I187" s="246"/>
      <c r="J187" s="247">
        <f>ROUND(I187*H187,2)</f>
        <v>0</v>
      </c>
      <c r="K187" s="243" t="s">
        <v>645</v>
      </c>
      <c r="L187" s="248"/>
      <c r="M187" s="249" t="s">
        <v>1</v>
      </c>
      <c r="N187" s="250" t="s">
        <v>41</v>
      </c>
      <c r="O187" s="89"/>
      <c r="P187" s="225">
        <f>O187*H187</f>
        <v>0</v>
      </c>
      <c r="Q187" s="225">
        <v>0</v>
      </c>
      <c r="R187" s="225">
        <f>Q187*H187</f>
        <v>0</v>
      </c>
      <c r="S187" s="225">
        <v>0</v>
      </c>
      <c r="T187" s="226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27" t="s">
        <v>160</v>
      </c>
      <c r="AT187" s="227" t="s">
        <v>211</v>
      </c>
      <c r="AU187" s="227" t="s">
        <v>84</v>
      </c>
      <c r="AY187" s="15" t="s">
        <v>127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5" t="s">
        <v>84</v>
      </c>
      <c r="BK187" s="228">
        <f>ROUND(I187*H187,2)</f>
        <v>0</v>
      </c>
      <c r="BL187" s="15" t="s">
        <v>134</v>
      </c>
      <c r="BM187" s="227" t="s">
        <v>541</v>
      </c>
    </row>
    <row r="188" s="2" customFormat="1" ht="24.15" customHeight="1">
      <c r="A188" s="36"/>
      <c r="B188" s="37"/>
      <c r="C188" s="241" t="s">
        <v>358</v>
      </c>
      <c r="D188" s="241" t="s">
        <v>211</v>
      </c>
      <c r="E188" s="242" t="s">
        <v>747</v>
      </c>
      <c r="F188" s="243" t="s">
        <v>748</v>
      </c>
      <c r="G188" s="244" t="s">
        <v>142</v>
      </c>
      <c r="H188" s="245">
        <v>139.5</v>
      </c>
      <c r="I188" s="246"/>
      <c r="J188" s="247">
        <f>ROUND(I188*H188,2)</f>
        <v>0</v>
      </c>
      <c r="K188" s="243" t="s">
        <v>1</v>
      </c>
      <c r="L188" s="248"/>
      <c r="M188" s="249" t="s">
        <v>1</v>
      </c>
      <c r="N188" s="250" t="s">
        <v>41</v>
      </c>
      <c r="O188" s="89"/>
      <c r="P188" s="225">
        <f>O188*H188</f>
        <v>0</v>
      </c>
      <c r="Q188" s="225">
        <v>0.00020000000000000001</v>
      </c>
      <c r="R188" s="225">
        <f>Q188*H188</f>
        <v>0.027900000000000001</v>
      </c>
      <c r="S188" s="225">
        <v>0</v>
      </c>
      <c r="T188" s="226">
        <f>S188*H188</f>
        <v>0</v>
      </c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R188" s="227" t="s">
        <v>160</v>
      </c>
      <c r="AT188" s="227" t="s">
        <v>211</v>
      </c>
      <c r="AU188" s="227" t="s">
        <v>84</v>
      </c>
      <c r="AY188" s="15" t="s">
        <v>127</v>
      </c>
      <c r="BE188" s="228">
        <f>IF(N188="základní",J188,0)</f>
        <v>0</v>
      </c>
      <c r="BF188" s="228">
        <f>IF(N188="snížená",J188,0)</f>
        <v>0</v>
      </c>
      <c r="BG188" s="228">
        <f>IF(N188="zákl. přenesená",J188,0)</f>
        <v>0</v>
      </c>
      <c r="BH188" s="228">
        <f>IF(N188="sníž. přenesená",J188,0)</f>
        <v>0</v>
      </c>
      <c r="BI188" s="228">
        <f>IF(N188="nulová",J188,0)</f>
        <v>0</v>
      </c>
      <c r="BJ188" s="15" t="s">
        <v>84</v>
      </c>
      <c r="BK188" s="228">
        <f>ROUND(I188*H188,2)</f>
        <v>0</v>
      </c>
      <c r="BL188" s="15" t="s">
        <v>134</v>
      </c>
      <c r="BM188" s="227" t="s">
        <v>551</v>
      </c>
    </row>
    <row r="189" s="2" customFormat="1" ht="24.15" customHeight="1">
      <c r="A189" s="36"/>
      <c r="B189" s="37"/>
      <c r="C189" s="241" t="s">
        <v>363</v>
      </c>
      <c r="D189" s="241" t="s">
        <v>211</v>
      </c>
      <c r="E189" s="242" t="s">
        <v>220</v>
      </c>
      <c r="F189" s="243" t="s">
        <v>749</v>
      </c>
      <c r="G189" s="244" t="s">
        <v>222</v>
      </c>
      <c r="H189" s="245">
        <v>17.600000000000001</v>
      </c>
      <c r="I189" s="246"/>
      <c r="J189" s="247">
        <f>ROUND(I189*H189,2)</f>
        <v>0</v>
      </c>
      <c r="K189" s="243" t="s">
        <v>645</v>
      </c>
      <c r="L189" s="248"/>
      <c r="M189" s="249" t="s">
        <v>1</v>
      </c>
      <c r="N189" s="250" t="s">
        <v>41</v>
      </c>
      <c r="O189" s="89"/>
      <c r="P189" s="225">
        <f>O189*H189</f>
        <v>0</v>
      </c>
      <c r="Q189" s="225">
        <v>0.001</v>
      </c>
      <c r="R189" s="225">
        <f>Q189*H189</f>
        <v>0.017600000000000001</v>
      </c>
      <c r="S189" s="225">
        <v>0</v>
      </c>
      <c r="T189" s="226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27" t="s">
        <v>160</v>
      </c>
      <c r="AT189" s="227" t="s">
        <v>211</v>
      </c>
      <c r="AU189" s="227" t="s">
        <v>84</v>
      </c>
      <c r="AY189" s="15" t="s">
        <v>127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5" t="s">
        <v>84</v>
      </c>
      <c r="BK189" s="228">
        <f>ROUND(I189*H189,2)</f>
        <v>0</v>
      </c>
      <c r="BL189" s="15" t="s">
        <v>134</v>
      </c>
      <c r="BM189" s="227" t="s">
        <v>560</v>
      </c>
    </row>
    <row r="190" s="2" customFormat="1" ht="24.15" customHeight="1">
      <c r="A190" s="36"/>
      <c r="B190" s="37"/>
      <c r="C190" s="241" t="s">
        <v>367</v>
      </c>
      <c r="D190" s="241" t="s">
        <v>211</v>
      </c>
      <c r="E190" s="242" t="s">
        <v>750</v>
      </c>
      <c r="F190" s="243" t="s">
        <v>751</v>
      </c>
      <c r="G190" s="244" t="s">
        <v>752</v>
      </c>
      <c r="H190" s="245">
        <v>8</v>
      </c>
      <c r="I190" s="246"/>
      <c r="J190" s="247">
        <f>ROUND(I190*H190,2)</f>
        <v>0</v>
      </c>
      <c r="K190" s="243" t="s">
        <v>1</v>
      </c>
      <c r="L190" s="248"/>
      <c r="M190" s="249" t="s">
        <v>1</v>
      </c>
      <c r="N190" s="250" t="s">
        <v>41</v>
      </c>
      <c r="O190" s="89"/>
      <c r="P190" s="225">
        <f>O190*H190</f>
        <v>0</v>
      </c>
      <c r="Q190" s="225">
        <v>0.0040000000000000001</v>
      </c>
      <c r="R190" s="225">
        <f>Q190*H190</f>
        <v>0.032000000000000001</v>
      </c>
      <c r="S190" s="225">
        <v>0</v>
      </c>
      <c r="T190" s="226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27" t="s">
        <v>160</v>
      </c>
      <c r="AT190" s="227" t="s">
        <v>211</v>
      </c>
      <c r="AU190" s="227" t="s">
        <v>84</v>
      </c>
      <c r="AY190" s="15" t="s">
        <v>127</v>
      </c>
      <c r="BE190" s="228">
        <f>IF(N190="základní",J190,0)</f>
        <v>0</v>
      </c>
      <c r="BF190" s="228">
        <f>IF(N190="snížená",J190,0)</f>
        <v>0</v>
      </c>
      <c r="BG190" s="228">
        <f>IF(N190="zákl. přenesená",J190,0)</f>
        <v>0</v>
      </c>
      <c r="BH190" s="228">
        <f>IF(N190="sníž. přenesená",J190,0)</f>
        <v>0</v>
      </c>
      <c r="BI190" s="228">
        <f>IF(N190="nulová",J190,0)</f>
        <v>0</v>
      </c>
      <c r="BJ190" s="15" t="s">
        <v>84</v>
      </c>
      <c r="BK190" s="228">
        <f>ROUND(I190*H190,2)</f>
        <v>0</v>
      </c>
      <c r="BL190" s="15" t="s">
        <v>134</v>
      </c>
      <c r="BM190" s="227" t="s">
        <v>568</v>
      </c>
    </row>
    <row r="191" s="2" customFormat="1" ht="24.15" customHeight="1">
      <c r="A191" s="36"/>
      <c r="B191" s="37"/>
      <c r="C191" s="241" t="s">
        <v>370</v>
      </c>
      <c r="D191" s="241" t="s">
        <v>211</v>
      </c>
      <c r="E191" s="242" t="s">
        <v>753</v>
      </c>
      <c r="F191" s="243" t="s">
        <v>754</v>
      </c>
      <c r="G191" s="244" t="s">
        <v>752</v>
      </c>
      <c r="H191" s="245">
        <v>72</v>
      </c>
      <c r="I191" s="246"/>
      <c r="J191" s="247">
        <f>ROUND(I191*H191,2)</f>
        <v>0</v>
      </c>
      <c r="K191" s="243" t="s">
        <v>1</v>
      </c>
      <c r="L191" s="248"/>
      <c r="M191" s="249" t="s">
        <v>1</v>
      </c>
      <c r="N191" s="250" t="s">
        <v>41</v>
      </c>
      <c r="O191" s="89"/>
      <c r="P191" s="225">
        <f>O191*H191</f>
        <v>0</v>
      </c>
      <c r="Q191" s="225">
        <v>0.0040000000000000001</v>
      </c>
      <c r="R191" s="225">
        <f>Q191*H191</f>
        <v>0.28800000000000003</v>
      </c>
      <c r="S191" s="225">
        <v>0</v>
      </c>
      <c r="T191" s="226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27" t="s">
        <v>160</v>
      </c>
      <c r="AT191" s="227" t="s">
        <v>211</v>
      </c>
      <c r="AU191" s="227" t="s">
        <v>84</v>
      </c>
      <c r="AY191" s="15" t="s">
        <v>127</v>
      </c>
      <c r="BE191" s="228">
        <f>IF(N191="základní",J191,0)</f>
        <v>0</v>
      </c>
      <c r="BF191" s="228">
        <f>IF(N191="snížená",J191,0)</f>
        <v>0</v>
      </c>
      <c r="BG191" s="228">
        <f>IF(N191="zákl. přenesená",J191,0)</f>
        <v>0</v>
      </c>
      <c r="BH191" s="228">
        <f>IF(N191="sníž. přenesená",J191,0)</f>
        <v>0</v>
      </c>
      <c r="BI191" s="228">
        <f>IF(N191="nulová",J191,0)</f>
        <v>0</v>
      </c>
      <c r="BJ191" s="15" t="s">
        <v>84</v>
      </c>
      <c r="BK191" s="228">
        <f>ROUND(I191*H191,2)</f>
        <v>0</v>
      </c>
      <c r="BL191" s="15" t="s">
        <v>134</v>
      </c>
      <c r="BM191" s="227" t="s">
        <v>582</v>
      </c>
    </row>
    <row r="192" s="2" customFormat="1" ht="16.5" customHeight="1">
      <c r="A192" s="36"/>
      <c r="B192" s="37"/>
      <c r="C192" s="241" t="s">
        <v>374</v>
      </c>
      <c r="D192" s="241" t="s">
        <v>211</v>
      </c>
      <c r="E192" s="242" t="s">
        <v>755</v>
      </c>
      <c r="F192" s="243" t="s">
        <v>756</v>
      </c>
      <c r="G192" s="244" t="s">
        <v>752</v>
      </c>
      <c r="H192" s="245">
        <v>72</v>
      </c>
      <c r="I192" s="246"/>
      <c r="J192" s="247">
        <f>ROUND(I192*H192,2)</f>
        <v>0</v>
      </c>
      <c r="K192" s="243" t="s">
        <v>1</v>
      </c>
      <c r="L192" s="248"/>
      <c r="M192" s="249" t="s">
        <v>1</v>
      </c>
      <c r="N192" s="250" t="s">
        <v>41</v>
      </c>
      <c r="O192" s="89"/>
      <c r="P192" s="225">
        <f>O192*H192</f>
        <v>0</v>
      </c>
      <c r="Q192" s="225">
        <v>0.0080000000000000002</v>
      </c>
      <c r="R192" s="225">
        <f>Q192*H192</f>
        <v>0.57600000000000007</v>
      </c>
      <c r="S192" s="225">
        <v>0</v>
      </c>
      <c r="T192" s="226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27" t="s">
        <v>160</v>
      </c>
      <c r="AT192" s="227" t="s">
        <v>211</v>
      </c>
      <c r="AU192" s="227" t="s">
        <v>84</v>
      </c>
      <c r="AY192" s="15" t="s">
        <v>127</v>
      </c>
      <c r="BE192" s="228">
        <f>IF(N192="základní",J192,0)</f>
        <v>0</v>
      </c>
      <c r="BF192" s="228">
        <f>IF(N192="snížená",J192,0)</f>
        <v>0</v>
      </c>
      <c r="BG192" s="228">
        <f>IF(N192="zákl. přenesená",J192,0)</f>
        <v>0</v>
      </c>
      <c r="BH192" s="228">
        <f>IF(N192="sníž. přenesená",J192,0)</f>
        <v>0</v>
      </c>
      <c r="BI192" s="228">
        <f>IF(N192="nulová",J192,0)</f>
        <v>0</v>
      </c>
      <c r="BJ192" s="15" t="s">
        <v>84</v>
      </c>
      <c r="BK192" s="228">
        <f>ROUND(I192*H192,2)</f>
        <v>0</v>
      </c>
      <c r="BL192" s="15" t="s">
        <v>134</v>
      </c>
      <c r="BM192" s="227" t="s">
        <v>596</v>
      </c>
    </row>
    <row r="193" s="2" customFormat="1" ht="44.25" customHeight="1">
      <c r="A193" s="36"/>
      <c r="B193" s="37"/>
      <c r="C193" s="241" t="s">
        <v>380</v>
      </c>
      <c r="D193" s="241" t="s">
        <v>211</v>
      </c>
      <c r="E193" s="242" t="s">
        <v>757</v>
      </c>
      <c r="F193" s="243" t="s">
        <v>758</v>
      </c>
      <c r="G193" s="244" t="s">
        <v>752</v>
      </c>
      <c r="H193" s="245">
        <v>1</v>
      </c>
      <c r="I193" s="246"/>
      <c r="J193" s="247">
        <f>ROUND(I193*H193,2)</f>
        <v>0</v>
      </c>
      <c r="K193" s="243" t="s">
        <v>1</v>
      </c>
      <c r="L193" s="248"/>
      <c r="M193" s="249" t="s">
        <v>1</v>
      </c>
      <c r="N193" s="250" t="s">
        <v>41</v>
      </c>
      <c r="O193" s="89"/>
      <c r="P193" s="225">
        <f>O193*H193</f>
        <v>0</v>
      </c>
      <c r="Q193" s="225">
        <v>0.29999999999999999</v>
      </c>
      <c r="R193" s="225">
        <f>Q193*H193</f>
        <v>0.29999999999999999</v>
      </c>
      <c r="S193" s="225">
        <v>0</v>
      </c>
      <c r="T193" s="226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27" t="s">
        <v>160</v>
      </c>
      <c r="AT193" s="227" t="s">
        <v>211</v>
      </c>
      <c r="AU193" s="227" t="s">
        <v>84</v>
      </c>
      <c r="AY193" s="15" t="s">
        <v>127</v>
      </c>
      <c r="BE193" s="228">
        <f>IF(N193="základní",J193,0)</f>
        <v>0</v>
      </c>
      <c r="BF193" s="228">
        <f>IF(N193="snížená",J193,0)</f>
        <v>0</v>
      </c>
      <c r="BG193" s="228">
        <f>IF(N193="zákl. přenesená",J193,0)</f>
        <v>0</v>
      </c>
      <c r="BH193" s="228">
        <f>IF(N193="sníž. přenesená",J193,0)</f>
        <v>0</v>
      </c>
      <c r="BI193" s="228">
        <f>IF(N193="nulová",J193,0)</f>
        <v>0</v>
      </c>
      <c r="BJ193" s="15" t="s">
        <v>84</v>
      </c>
      <c r="BK193" s="228">
        <f>ROUND(I193*H193,2)</f>
        <v>0</v>
      </c>
      <c r="BL193" s="15" t="s">
        <v>134</v>
      </c>
      <c r="BM193" s="227" t="s">
        <v>608</v>
      </c>
    </row>
    <row r="194" s="2" customFormat="1" ht="16.5" customHeight="1">
      <c r="A194" s="36"/>
      <c r="B194" s="37"/>
      <c r="C194" s="241" t="s">
        <v>386</v>
      </c>
      <c r="D194" s="241" t="s">
        <v>211</v>
      </c>
      <c r="E194" s="242" t="s">
        <v>759</v>
      </c>
      <c r="F194" s="243" t="s">
        <v>760</v>
      </c>
      <c r="G194" s="244" t="s">
        <v>132</v>
      </c>
      <c r="H194" s="245">
        <v>2</v>
      </c>
      <c r="I194" s="246"/>
      <c r="J194" s="247">
        <f>ROUND(I194*H194,2)</f>
        <v>0</v>
      </c>
      <c r="K194" s="243" t="s">
        <v>645</v>
      </c>
      <c r="L194" s="248"/>
      <c r="M194" s="249" t="s">
        <v>1</v>
      </c>
      <c r="N194" s="250" t="s">
        <v>41</v>
      </c>
      <c r="O194" s="89"/>
      <c r="P194" s="225">
        <f>O194*H194</f>
        <v>0</v>
      </c>
      <c r="Q194" s="225">
        <v>0.00085999999999999998</v>
      </c>
      <c r="R194" s="225">
        <f>Q194*H194</f>
        <v>0.00172</v>
      </c>
      <c r="S194" s="225">
        <v>0</v>
      </c>
      <c r="T194" s="226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27" t="s">
        <v>160</v>
      </c>
      <c r="AT194" s="227" t="s">
        <v>211</v>
      </c>
      <c r="AU194" s="227" t="s">
        <v>84</v>
      </c>
      <c r="AY194" s="15" t="s">
        <v>127</v>
      </c>
      <c r="BE194" s="228">
        <f>IF(N194="základní",J194,0)</f>
        <v>0</v>
      </c>
      <c r="BF194" s="228">
        <f>IF(N194="snížená",J194,0)</f>
        <v>0</v>
      </c>
      <c r="BG194" s="228">
        <f>IF(N194="zákl. přenesená",J194,0)</f>
        <v>0</v>
      </c>
      <c r="BH194" s="228">
        <f>IF(N194="sníž. přenesená",J194,0)</f>
        <v>0</v>
      </c>
      <c r="BI194" s="228">
        <f>IF(N194="nulová",J194,0)</f>
        <v>0</v>
      </c>
      <c r="BJ194" s="15" t="s">
        <v>84</v>
      </c>
      <c r="BK194" s="228">
        <f>ROUND(I194*H194,2)</f>
        <v>0</v>
      </c>
      <c r="BL194" s="15" t="s">
        <v>134</v>
      </c>
      <c r="BM194" s="227" t="s">
        <v>618</v>
      </c>
    </row>
    <row r="195" s="2" customFormat="1" ht="24.15" customHeight="1">
      <c r="A195" s="36"/>
      <c r="B195" s="37"/>
      <c r="C195" s="241" t="s">
        <v>390</v>
      </c>
      <c r="D195" s="241" t="s">
        <v>211</v>
      </c>
      <c r="E195" s="242" t="s">
        <v>761</v>
      </c>
      <c r="F195" s="243" t="s">
        <v>762</v>
      </c>
      <c r="G195" s="244" t="s">
        <v>752</v>
      </c>
      <c r="H195" s="245">
        <v>1</v>
      </c>
      <c r="I195" s="246"/>
      <c r="J195" s="247">
        <f>ROUND(I195*H195,2)</f>
        <v>0</v>
      </c>
      <c r="K195" s="243" t="s">
        <v>1</v>
      </c>
      <c r="L195" s="248"/>
      <c r="M195" s="249" t="s">
        <v>1</v>
      </c>
      <c r="N195" s="250" t="s">
        <v>41</v>
      </c>
      <c r="O195" s="89"/>
      <c r="P195" s="225">
        <f>O195*H195</f>
        <v>0</v>
      </c>
      <c r="Q195" s="225">
        <v>0.001</v>
      </c>
      <c r="R195" s="225">
        <f>Q195*H195</f>
        <v>0.001</v>
      </c>
      <c r="S195" s="225">
        <v>0</v>
      </c>
      <c r="T195" s="226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27" t="s">
        <v>160</v>
      </c>
      <c r="AT195" s="227" t="s">
        <v>211</v>
      </c>
      <c r="AU195" s="227" t="s">
        <v>84</v>
      </c>
      <c r="AY195" s="15" t="s">
        <v>127</v>
      </c>
      <c r="BE195" s="228">
        <f>IF(N195="základní",J195,0)</f>
        <v>0</v>
      </c>
      <c r="BF195" s="228">
        <f>IF(N195="snížená",J195,0)</f>
        <v>0</v>
      </c>
      <c r="BG195" s="228">
        <f>IF(N195="zákl. přenesená",J195,0)</f>
        <v>0</v>
      </c>
      <c r="BH195" s="228">
        <f>IF(N195="sníž. přenesená",J195,0)</f>
        <v>0</v>
      </c>
      <c r="BI195" s="228">
        <f>IF(N195="nulová",J195,0)</f>
        <v>0</v>
      </c>
      <c r="BJ195" s="15" t="s">
        <v>84</v>
      </c>
      <c r="BK195" s="228">
        <f>ROUND(I195*H195,2)</f>
        <v>0</v>
      </c>
      <c r="BL195" s="15" t="s">
        <v>134</v>
      </c>
      <c r="BM195" s="227" t="s">
        <v>763</v>
      </c>
    </row>
    <row r="196" s="2" customFormat="1" ht="24.15" customHeight="1">
      <c r="A196" s="36"/>
      <c r="B196" s="37"/>
      <c r="C196" s="241" t="s">
        <v>394</v>
      </c>
      <c r="D196" s="241" t="s">
        <v>211</v>
      </c>
      <c r="E196" s="242" t="s">
        <v>764</v>
      </c>
      <c r="F196" s="243" t="s">
        <v>765</v>
      </c>
      <c r="G196" s="244" t="s">
        <v>132</v>
      </c>
      <c r="H196" s="245">
        <v>9</v>
      </c>
      <c r="I196" s="246"/>
      <c r="J196" s="247">
        <f>ROUND(I196*H196,2)</f>
        <v>0</v>
      </c>
      <c r="K196" s="243" t="s">
        <v>645</v>
      </c>
      <c r="L196" s="248"/>
      <c r="M196" s="249" t="s">
        <v>1</v>
      </c>
      <c r="N196" s="250" t="s">
        <v>41</v>
      </c>
      <c r="O196" s="89"/>
      <c r="P196" s="225">
        <f>O196*H196</f>
        <v>0</v>
      </c>
      <c r="Q196" s="225">
        <v>0.01052</v>
      </c>
      <c r="R196" s="225">
        <f>Q196*H196</f>
        <v>0.09468</v>
      </c>
      <c r="S196" s="225">
        <v>0</v>
      </c>
      <c r="T196" s="226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27" t="s">
        <v>160</v>
      </c>
      <c r="AT196" s="227" t="s">
        <v>211</v>
      </c>
      <c r="AU196" s="227" t="s">
        <v>84</v>
      </c>
      <c r="AY196" s="15" t="s">
        <v>127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5" t="s">
        <v>84</v>
      </c>
      <c r="BK196" s="228">
        <f>ROUND(I196*H196,2)</f>
        <v>0</v>
      </c>
      <c r="BL196" s="15" t="s">
        <v>134</v>
      </c>
      <c r="BM196" s="227" t="s">
        <v>766</v>
      </c>
    </row>
    <row r="197" s="2" customFormat="1" ht="16.5" customHeight="1">
      <c r="A197" s="36"/>
      <c r="B197" s="37"/>
      <c r="C197" s="241" t="s">
        <v>398</v>
      </c>
      <c r="D197" s="241" t="s">
        <v>211</v>
      </c>
      <c r="E197" s="242" t="s">
        <v>767</v>
      </c>
      <c r="F197" s="243" t="s">
        <v>768</v>
      </c>
      <c r="G197" s="244" t="s">
        <v>132</v>
      </c>
      <c r="H197" s="245">
        <v>1</v>
      </c>
      <c r="I197" s="246"/>
      <c r="J197" s="247">
        <f>ROUND(I197*H197,2)</f>
        <v>0</v>
      </c>
      <c r="K197" s="243" t="s">
        <v>645</v>
      </c>
      <c r="L197" s="248"/>
      <c r="M197" s="249" t="s">
        <v>1</v>
      </c>
      <c r="N197" s="250" t="s">
        <v>41</v>
      </c>
      <c r="O197" s="89"/>
      <c r="P197" s="225">
        <f>O197*H197</f>
        <v>0</v>
      </c>
      <c r="Q197" s="225">
        <v>0.00032000000000000003</v>
      </c>
      <c r="R197" s="225">
        <f>Q197*H197</f>
        <v>0.00032000000000000003</v>
      </c>
      <c r="S197" s="225">
        <v>0</v>
      </c>
      <c r="T197" s="226">
        <f>S197*H197</f>
        <v>0</v>
      </c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R197" s="227" t="s">
        <v>160</v>
      </c>
      <c r="AT197" s="227" t="s">
        <v>211</v>
      </c>
      <c r="AU197" s="227" t="s">
        <v>84</v>
      </c>
      <c r="AY197" s="15" t="s">
        <v>127</v>
      </c>
      <c r="BE197" s="228">
        <f>IF(N197="základní",J197,0)</f>
        <v>0</v>
      </c>
      <c r="BF197" s="228">
        <f>IF(N197="snížená",J197,0)</f>
        <v>0</v>
      </c>
      <c r="BG197" s="228">
        <f>IF(N197="zákl. přenesená",J197,0)</f>
        <v>0</v>
      </c>
      <c r="BH197" s="228">
        <f>IF(N197="sníž. přenesená",J197,0)</f>
        <v>0</v>
      </c>
      <c r="BI197" s="228">
        <f>IF(N197="nulová",J197,0)</f>
        <v>0</v>
      </c>
      <c r="BJ197" s="15" t="s">
        <v>84</v>
      </c>
      <c r="BK197" s="228">
        <f>ROUND(I197*H197,2)</f>
        <v>0</v>
      </c>
      <c r="BL197" s="15" t="s">
        <v>134</v>
      </c>
      <c r="BM197" s="227" t="s">
        <v>769</v>
      </c>
    </row>
    <row r="198" s="2" customFormat="1" ht="16.5" customHeight="1">
      <c r="A198" s="36"/>
      <c r="B198" s="37"/>
      <c r="C198" s="241" t="s">
        <v>402</v>
      </c>
      <c r="D198" s="241" t="s">
        <v>211</v>
      </c>
      <c r="E198" s="242" t="s">
        <v>770</v>
      </c>
      <c r="F198" s="243" t="s">
        <v>771</v>
      </c>
      <c r="G198" s="244" t="s">
        <v>132</v>
      </c>
      <c r="H198" s="245">
        <v>1</v>
      </c>
      <c r="I198" s="246"/>
      <c r="J198" s="247">
        <f>ROUND(I198*H198,2)</f>
        <v>0</v>
      </c>
      <c r="K198" s="243" t="s">
        <v>645</v>
      </c>
      <c r="L198" s="248"/>
      <c r="M198" s="249" t="s">
        <v>1</v>
      </c>
      <c r="N198" s="250" t="s">
        <v>41</v>
      </c>
      <c r="O198" s="89"/>
      <c r="P198" s="225">
        <f>O198*H198</f>
        <v>0</v>
      </c>
      <c r="Q198" s="225">
        <v>0.00062</v>
      </c>
      <c r="R198" s="225">
        <f>Q198*H198</f>
        <v>0.00062</v>
      </c>
      <c r="S198" s="225">
        <v>0</v>
      </c>
      <c r="T198" s="226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27" t="s">
        <v>160</v>
      </c>
      <c r="AT198" s="227" t="s">
        <v>211</v>
      </c>
      <c r="AU198" s="227" t="s">
        <v>84</v>
      </c>
      <c r="AY198" s="15" t="s">
        <v>127</v>
      </c>
      <c r="BE198" s="228">
        <f>IF(N198="základní",J198,0)</f>
        <v>0</v>
      </c>
      <c r="BF198" s="228">
        <f>IF(N198="snížená",J198,0)</f>
        <v>0</v>
      </c>
      <c r="BG198" s="228">
        <f>IF(N198="zákl. přenesená",J198,0)</f>
        <v>0</v>
      </c>
      <c r="BH198" s="228">
        <f>IF(N198="sníž. přenesená",J198,0)</f>
        <v>0</v>
      </c>
      <c r="BI198" s="228">
        <f>IF(N198="nulová",J198,0)</f>
        <v>0</v>
      </c>
      <c r="BJ198" s="15" t="s">
        <v>84</v>
      </c>
      <c r="BK198" s="228">
        <f>ROUND(I198*H198,2)</f>
        <v>0</v>
      </c>
      <c r="BL198" s="15" t="s">
        <v>134</v>
      </c>
      <c r="BM198" s="227" t="s">
        <v>772</v>
      </c>
    </row>
    <row r="199" s="2" customFormat="1" ht="21.75" customHeight="1">
      <c r="A199" s="36"/>
      <c r="B199" s="37"/>
      <c r="C199" s="241" t="s">
        <v>406</v>
      </c>
      <c r="D199" s="241" t="s">
        <v>211</v>
      </c>
      <c r="E199" s="242" t="s">
        <v>773</v>
      </c>
      <c r="F199" s="243" t="s">
        <v>774</v>
      </c>
      <c r="G199" s="244" t="s">
        <v>132</v>
      </c>
      <c r="H199" s="245">
        <v>1</v>
      </c>
      <c r="I199" s="246"/>
      <c r="J199" s="247">
        <f>ROUND(I199*H199,2)</f>
        <v>0</v>
      </c>
      <c r="K199" s="243" t="s">
        <v>645</v>
      </c>
      <c r="L199" s="248"/>
      <c r="M199" s="257" t="s">
        <v>1</v>
      </c>
      <c r="N199" s="258" t="s">
        <v>41</v>
      </c>
      <c r="O199" s="254"/>
      <c r="P199" s="255">
        <f>O199*H199</f>
        <v>0</v>
      </c>
      <c r="Q199" s="255">
        <v>0.25</v>
      </c>
      <c r="R199" s="255">
        <f>Q199*H199</f>
        <v>0.25</v>
      </c>
      <c r="S199" s="255">
        <v>0</v>
      </c>
      <c r="T199" s="256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27" t="s">
        <v>160</v>
      </c>
      <c r="AT199" s="227" t="s">
        <v>211</v>
      </c>
      <c r="AU199" s="227" t="s">
        <v>84</v>
      </c>
      <c r="AY199" s="15" t="s">
        <v>127</v>
      </c>
      <c r="BE199" s="228">
        <f>IF(N199="základní",J199,0)</f>
        <v>0</v>
      </c>
      <c r="BF199" s="228">
        <f>IF(N199="snížená",J199,0)</f>
        <v>0</v>
      </c>
      <c r="BG199" s="228">
        <f>IF(N199="zákl. přenesená",J199,0)</f>
        <v>0</v>
      </c>
      <c r="BH199" s="228">
        <f>IF(N199="sníž. přenesená",J199,0)</f>
        <v>0</v>
      </c>
      <c r="BI199" s="228">
        <f>IF(N199="nulová",J199,0)</f>
        <v>0</v>
      </c>
      <c r="BJ199" s="15" t="s">
        <v>84</v>
      </c>
      <c r="BK199" s="228">
        <f>ROUND(I199*H199,2)</f>
        <v>0</v>
      </c>
      <c r="BL199" s="15" t="s">
        <v>134</v>
      </c>
      <c r="BM199" s="227" t="s">
        <v>775</v>
      </c>
    </row>
    <row r="200" s="2" customFormat="1" ht="6.96" customHeight="1">
      <c r="A200" s="36"/>
      <c r="B200" s="64"/>
      <c r="C200" s="65"/>
      <c r="D200" s="65"/>
      <c r="E200" s="65"/>
      <c r="F200" s="65"/>
      <c r="G200" s="65"/>
      <c r="H200" s="65"/>
      <c r="I200" s="65"/>
      <c r="J200" s="65"/>
      <c r="K200" s="65"/>
      <c r="L200" s="42"/>
      <c r="M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</row>
  </sheetData>
  <sheetProtection sheet="1" autoFilter="0" formatColumns="0" formatRows="0" objects="1" scenarios="1" spinCount="100000" saltValue="A7xSeJ+nRXnFOx3AvEO96G6la02pGyMvedsGE615Q+0JYql3ukI3KlPFrvIvR/aykSvJwgRZqFi3Qn0Yed2tAw==" hashValue="zY2dWMo/MjYAGLVsg8I0l3rdOTMOpIhAHojwOGRqm68et1PqZDCyyMM51HAxPzqv/HKATyGp1gQ8JkytRjTXyA==" algorithmName="SHA-512" password="CC35"/>
  <autoFilter ref="C129:K199"/>
  <mergeCells count="9">
    <mergeCell ref="E7:H7"/>
    <mergeCell ref="E9:H9"/>
    <mergeCell ref="E18:H18"/>
    <mergeCell ref="E27:H27"/>
    <mergeCell ref="E85:H85"/>
    <mergeCell ref="E87:H87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Milan Hájek</dc:creator>
  <cp:lastModifiedBy>Milan Hájek</cp:lastModifiedBy>
  <dcterms:created xsi:type="dcterms:W3CDTF">2021-09-06T07:09:49Z</dcterms:created>
  <dcterms:modified xsi:type="dcterms:W3CDTF">2021-09-06T07:09:59Z</dcterms:modified>
</cp:coreProperties>
</file>