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onesova\Documents\Dokumenty\Výběrová řízení a dotace k akcím\Komunitní centrum Výškov\"/>
    </mc:Choice>
  </mc:AlternateContent>
  <bookViews>
    <workbookView xWindow="0" yWindow="0" windowWidth="28800" windowHeight="12435"/>
  </bookViews>
  <sheets>
    <sheet name="Rekapitulace stavby" sheetId="1" r:id="rId1"/>
    <sheet name="230102 - Stavební úpravy ..." sheetId="2" r:id="rId2"/>
    <sheet name="Pokyny pro vyplnění" sheetId="3" r:id="rId3"/>
  </sheets>
  <definedNames>
    <definedName name="_xlnm._FilterDatabase" localSheetId="1" hidden="1">'230102 - Stavební úpravy ...'!$C$98:$K$921</definedName>
    <definedName name="_xlnm.Print_Titles" localSheetId="1">'230102 - Stavební úpravy ...'!$98:$98</definedName>
    <definedName name="_xlnm.Print_Titles" localSheetId="0">'Rekapitulace stavby'!$52:$52</definedName>
    <definedName name="_xlnm.Print_Area" localSheetId="1">'230102 - Stavební úpravy ...'!$C$4:$J$37,'230102 - Stavební úpravy ...'!$C$43:$J$82,'230102 - Stavební úpravy ...'!$C$88:$K$921</definedName>
    <definedName name="_xlnm.Print_Area" localSheetId="2">'Pokyny pro vyplnění'!$B$2:$K$71,'Pokyny pro vyplnění'!$B$74:$K$118,'Pokyny pro vyplnění'!$B$121:$K$161,'Pokyny pro vyplnění'!$B$164:$K$218</definedName>
    <definedName name="_xlnm.Print_Area" localSheetId="0">'Rekapitulace stavby'!$D$4:$AO$36,'Rekapitulace stavby'!$C$42:$AQ$56</definedName>
  </definedNames>
  <calcPr calcId="152511"/>
</workbook>
</file>

<file path=xl/calcChain.xml><?xml version="1.0" encoding="utf-8"?>
<calcChain xmlns="http://schemas.openxmlformats.org/spreadsheetml/2006/main">
  <c r="J35" i="2" l="1"/>
  <c r="J34" i="2"/>
  <c r="AY55" i="1"/>
  <c r="J33" i="2"/>
  <c r="AX55" i="1"/>
  <c r="BI920" i="2"/>
  <c r="BH920" i="2"/>
  <c r="BG920" i="2"/>
  <c r="BF920" i="2"/>
  <c r="T920" i="2"/>
  <c r="T919" i="2"/>
  <c r="R920" i="2"/>
  <c r="R919" i="2"/>
  <c r="P920" i="2"/>
  <c r="P919" i="2" s="1"/>
  <c r="BI917" i="2"/>
  <c r="BH917" i="2"/>
  <c r="BG917" i="2"/>
  <c r="BF917" i="2"/>
  <c r="T917" i="2"/>
  <c r="R917" i="2"/>
  <c r="P917" i="2"/>
  <c r="BI915" i="2"/>
  <c r="BH915" i="2"/>
  <c r="BG915" i="2"/>
  <c r="BF915" i="2"/>
  <c r="T915" i="2"/>
  <c r="R915" i="2"/>
  <c r="P915" i="2"/>
  <c r="BI913" i="2"/>
  <c r="BH913" i="2"/>
  <c r="BG913" i="2"/>
  <c r="BF913" i="2"/>
  <c r="T913" i="2"/>
  <c r="R913" i="2"/>
  <c r="P913" i="2"/>
  <c r="BI909" i="2"/>
  <c r="BH909" i="2"/>
  <c r="BG909" i="2"/>
  <c r="BF909" i="2"/>
  <c r="T909" i="2"/>
  <c r="R909" i="2"/>
  <c r="P909" i="2"/>
  <c r="BI907" i="2"/>
  <c r="BH907" i="2"/>
  <c r="BG907" i="2"/>
  <c r="BF907" i="2"/>
  <c r="T907" i="2"/>
  <c r="R907" i="2"/>
  <c r="P907" i="2"/>
  <c r="BI905" i="2"/>
  <c r="BH905" i="2"/>
  <c r="BG905" i="2"/>
  <c r="BF905" i="2"/>
  <c r="T905" i="2"/>
  <c r="R905" i="2"/>
  <c r="P905" i="2"/>
  <c r="BI895" i="2"/>
  <c r="BH895" i="2"/>
  <c r="BG895" i="2"/>
  <c r="BF895" i="2"/>
  <c r="T895" i="2"/>
  <c r="R895" i="2"/>
  <c r="P895" i="2"/>
  <c r="BI889" i="2"/>
  <c r="BH889" i="2"/>
  <c r="BG889" i="2"/>
  <c r="BF889" i="2"/>
  <c r="T889" i="2"/>
  <c r="R889" i="2"/>
  <c r="P889" i="2"/>
  <c r="BI881" i="2"/>
  <c r="BH881" i="2"/>
  <c r="BG881" i="2"/>
  <c r="BF881" i="2"/>
  <c r="T881" i="2"/>
  <c r="R881" i="2"/>
  <c r="P881" i="2"/>
  <c r="BI869" i="2"/>
  <c r="BH869" i="2"/>
  <c r="BG869" i="2"/>
  <c r="BF869" i="2"/>
  <c r="T869" i="2"/>
  <c r="R869" i="2"/>
  <c r="P869" i="2"/>
  <c r="P861" i="2"/>
  <c r="BI862" i="2"/>
  <c r="BH862" i="2"/>
  <c r="BG862" i="2"/>
  <c r="BF862" i="2"/>
  <c r="T862" i="2"/>
  <c r="T861" i="2" s="1"/>
  <c r="R862" i="2"/>
  <c r="R861" i="2" s="1"/>
  <c r="P862" i="2"/>
  <c r="BI858" i="2"/>
  <c r="BH858" i="2"/>
  <c r="BG858" i="2"/>
  <c r="BF858" i="2"/>
  <c r="T858" i="2"/>
  <c r="R858" i="2"/>
  <c r="P858" i="2"/>
  <c r="BI856" i="2"/>
  <c r="BH856" i="2"/>
  <c r="BG856" i="2"/>
  <c r="BF856" i="2"/>
  <c r="T856" i="2"/>
  <c r="R856" i="2"/>
  <c r="P856" i="2"/>
  <c r="BI854" i="2"/>
  <c r="BH854" i="2"/>
  <c r="BG854" i="2"/>
  <c r="BF854" i="2"/>
  <c r="T854" i="2"/>
  <c r="R854" i="2"/>
  <c r="P854" i="2"/>
  <c r="BI851" i="2"/>
  <c r="BH851" i="2"/>
  <c r="BG851" i="2"/>
  <c r="BF851" i="2"/>
  <c r="T851" i="2"/>
  <c r="R851" i="2"/>
  <c r="P851" i="2"/>
  <c r="BI847" i="2"/>
  <c r="BH847" i="2"/>
  <c r="BG847" i="2"/>
  <c r="BF847" i="2"/>
  <c r="T847" i="2"/>
  <c r="R847" i="2"/>
  <c r="P847" i="2"/>
  <c r="BI844" i="2"/>
  <c r="BH844" i="2"/>
  <c r="BG844" i="2"/>
  <c r="BF844" i="2"/>
  <c r="T844" i="2"/>
  <c r="R844" i="2"/>
  <c r="P844" i="2"/>
  <c r="BI842" i="2"/>
  <c r="BH842" i="2"/>
  <c r="BG842" i="2"/>
  <c r="BF842" i="2"/>
  <c r="T842" i="2"/>
  <c r="R842" i="2"/>
  <c r="P842" i="2"/>
  <c r="BI837" i="2"/>
  <c r="BH837" i="2"/>
  <c r="BG837" i="2"/>
  <c r="BF837" i="2"/>
  <c r="T837" i="2"/>
  <c r="R837" i="2"/>
  <c r="P837" i="2"/>
  <c r="BI833" i="2"/>
  <c r="BH833" i="2"/>
  <c r="BG833" i="2"/>
  <c r="BF833" i="2"/>
  <c r="T833" i="2"/>
  <c r="R833" i="2"/>
  <c r="P833" i="2"/>
  <c r="BI827" i="2"/>
  <c r="BH827" i="2"/>
  <c r="BG827" i="2"/>
  <c r="BF827" i="2"/>
  <c r="T827" i="2"/>
  <c r="R827" i="2"/>
  <c r="P827" i="2"/>
  <c r="BI823" i="2"/>
  <c r="BH823" i="2"/>
  <c r="BG823" i="2"/>
  <c r="BF823" i="2"/>
  <c r="T823" i="2"/>
  <c r="R823" i="2"/>
  <c r="P823" i="2"/>
  <c r="BI819" i="2"/>
  <c r="BH819" i="2"/>
  <c r="BG819" i="2"/>
  <c r="BF819" i="2"/>
  <c r="T819" i="2"/>
  <c r="R819" i="2"/>
  <c r="P819" i="2"/>
  <c r="BI814" i="2"/>
  <c r="BH814" i="2"/>
  <c r="BG814" i="2"/>
  <c r="BF814" i="2"/>
  <c r="T814" i="2"/>
  <c r="R814" i="2"/>
  <c r="P814" i="2"/>
  <c r="BI810" i="2"/>
  <c r="BH810" i="2"/>
  <c r="BG810" i="2"/>
  <c r="BF810" i="2"/>
  <c r="T810" i="2"/>
  <c r="R810" i="2"/>
  <c r="P810" i="2"/>
  <c r="BI805" i="2"/>
  <c r="BH805" i="2"/>
  <c r="BG805" i="2"/>
  <c r="BF805" i="2"/>
  <c r="T805" i="2"/>
  <c r="R805" i="2"/>
  <c r="P805" i="2"/>
  <c r="BI802" i="2"/>
  <c r="BH802" i="2"/>
  <c r="BG802" i="2"/>
  <c r="BF802" i="2"/>
  <c r="T802" i="2"/>
  <c r="R802" i="2"/>
  <c r="P802" i="2"/>
  <c r="BI797" i="2"/>
  <c r="BH797" i="2"/>
  <c r="BG797" i="2"/>
  <c r="BF797" i="2"/>
  <c r="T797" i="2"/>
  <c r="R797" i="2"/>
  <c r="P797" i="2"/>
  <c r="BI794" i="2"/>
  <c r="BH794" i="2"/>
  <c r="BG794" i="2"/>
  <c r="BF794" i="2"/>
  <c r="T794" i="2"/>
  <c r="R794" i="2"/>
  <c r="P794" i="2"/>
  <c r="BI789" i="2"/>
  <c r="BH789" i="2"/>
  <c r="BG789" i="2"/>
  <c r="BF789" i="2"/>
  <c r="T789" i="2"/>
  <c r="R789" i="2"/>
  <c r="P789" i="2"/>
  <c r="BI784" i="2"/>
  <c r="BH784" i="2"/>
  <c r="BG784" i="2"/>
  <c r="BF784" i="2"/>
  <c r="T784" i="2"/>
  <c r="R784" i="2"/>
  <c r="P784" i="2"/>
  <c r="BI779" i="2"/>
  <c r="BH779" i="2"/>
  <c r="BG779" i="2"/>
  <c r="BF779" i="2"/>
  <c r="T779" i="2"/>
  <c r="R779" i="2"/>
  <c r="P779" i="2"/>
  <c r="BI775" i="2"/>
  <c r="BH775" i="2"/>
  <c r="BG775" i="2"/>
  <c r="BF775" i="2"/>
  <c r="T775" i="2"/>
  <c r="R775" i="2"/>
  <c r="P775" i="2"/>
  <c r="BI771" i="2"/>
  <c r="BH771" i="2"/>
  <c r="BG771" i="2"/>
  <c r="BF771" i="2"/>
  <c r="T771" i="2"/>
  <c r="R771" i="2"/>
  <c r="P771" i="2"/>
  <c r="BI768" i="2"/>
  <c r="BH768" i="2"/>
  <c r="BG768" i="2"/>
  <c r="BF768" i="2"/>
  <c r="T768" i="2"/>
  <c r="R768" i="2"/>
  <c r="P768" i="2"/>
  <c r="BI764" i="2"/>
  <c r="BH764" i="2"/>
  <c r="BG764" i="2"/>
  <c r="BF764" i="2"/>
  <c r="T764" i="2"/>
  <c r="R764" i="2"/>
  <c r="P764" i="2"/>
  <c r="BI761" i="2"/>
  <c r="BH761" i="2"/>
  <c r="BG761" i="2"/>
  <c r="BF761" i="2"/>
  <c r="T761" i="2"/>
  <c r="R761" i="2"/>
  <c r="P761" i="2"/>
  <c r="BI758" i="2"/>
  <c r="BH758" i="2"/>
  <c r="BG758" i="2"/>
  <c r="BF758" i="2"/>
  <c r="T758" i="2"/>
  <c r="R758" i="2"/>
  <c r="P758" i="2"/>
  <c r="BI753" i="2"/>
  <c r="BH753" i="2"/>
  <c r="BG753" i="2"/>
  <c r="BF753" i="2"/>
  <c r="T753" i="2"/>
  <c r="R753" i="2"/>
  <c r="P753" i="2"/>
  <c r="BI749" i="2"/>
  <c r="BH749" i="2"/>
  <c r="BG749" i="2"/>
  <c r="BF749" i="2"/>
  <c r="T749" i="2"/>
  <c r="R749" i="2"/>
  <c r="P749" i="2"/>
  <c r="BI746" i="2"/>
  <c r="BH746" i="2"/>
  <c r="BG746" i="2"/>
  <c r="BF746" i="2"/>
  <c r="T746" i="2"/>
  <c r="R746" i="2"/>
  <c r="P746" i="2"/>
  <c r="BI742" i="2"/>
  <c r="BH742" i="2"/>
  <c r="BG742" i="2"/>
  <c r="BF742" i="2"/>
  <c r="T742" i="2"/>
  <c r="R742" i="2"/>
  <c r="P742" i="2"/>
  <c r="BI736" i="2"/>
  <c r="BH736" i="2"/>
  <c r="BG736" i="2"/>
  <c r="BF736" i="2"/>
  <c r="T736" i="2"/>
  <c r="R736" i="2"/>
  <c r="P736" i="2"/>
  <c r="BI731" i="2"/>
  <c r="BH731" i="2"/>
  <c r="BG731" i="2"/>
  <c r="BF731" i="2"/>
  <c r="T731" i="2"/>
  <c r="R731" i="2"/>
  <c r="P731" i="2"/>
  <c r="BI727" i="2"/>
  <c r="BH727" i="2"/>
  <c r="BG727" i="2"/>
  <c r="BF727" i="2"/>
  <c r="T727" i="2"/>
  <c r="R727" i="2"/>
  <c r="P727" i="2"/>
  <c r="BI722" i="2"/>
  <c r="BH722" i="2"/>
  <c r="BG722" i="2"/>
  <c r="BF722" i="2"/>
  <c r="T722" i="2"/>
  <c r="R722" i="2"/>
  <c r="P722" i="2"/>
  <c r="BI718" i="2"/>
  <c r="BH718" i="2"/>
  <c r="BG718" i="2"/>
  <c r="BF718" i="2"/>
  <c r="T718" i="2"/>
  <c r="R718" i="2"/>
  <c r="P718" i="2"/>
  <c r="BI713" i="2"/>
  <c r="BH713" i="2"/>
  <c r="BG713" i="2"/>
  <c r="BF713" i="2"/>
  <c r="T713" i="2"/>
  <c r="R713" i="2"/>
  <c r="P713" i="2"/>
  <c r="BI710" i="2"/>
  <c r="BH710" i="2"/>
  <c r="BG710" i="2"/>
  <c r="BF710" i="2"/>
  <c r="T710" i="2"/>
  <c r="R710" i="2"/>
  <c r="P710" i="2"/>
  <c r="BI706" i="2"/>
  <c r="BH706" i="2"/>
  <c r="BG706" i="2"/>
  <c r="BF706" i="2"/>
  <c r="T706" i="2"/>
  <c r="R706" i="2"/>
  <c r="P706" i="2"/>
  <c r="BI701" i="2"/>
  <c r="BH701" i="2"/>
  <c r="BG701" i="2"/>
  <c r="BF701" i="2"/>
  <c r="T701" i="2"/>
  <c r="R701" i="2"/>
  <c r="P701" i="2"/>
  <c r="BI686" i="2"/>
  <c r="BH686" i="2"/>
  <c r="BG686" i="2"/>
  <c r="BF686" i="2"/>
  <c r="T686" i="2"/>
  <c r="R686" i="2"/>
  <c r="P686" i="2"/>
  <c r="BI670" i="2"/>
  <c r="BH670" i="2"/>
  <c r="BG670" i="2"/>
  <c r="BF670" i="2"/>
  <c r="T670" i="2"/>
  <c r="R670" i="2"/>
  <c r="P670" i="2"/>
  <c r="BI663" i="2"/>
  <c r="BH663" i="2"/>
  <c r="BG663" i="2"/>
  <c r="BF663" i="2"/>
  <c r="T663" i="2"/>
  <c r="R663" i="2"/>
  <c r="P663" i="2"/>
  <c r="BI655" i="2"/>
  <c r="BH655" i="2"/>
  <c r="BG655" i="2"/>
  <c r="BF655" i="2"/>
  <c r="T655" i="2"/>
  <c r="R655" i="2"/>
  <c r="P655" i="2"/>
  <c r="BI648" i="2"/>
  <c r="BH648" i="2"/>
  <c r="BG648" i="2"/>
  <c r="BF648" i="2"/>
  <c r="T648" i="2"/>
  <c r="R648" i="2"/>
  <c r="P648" i="2"/>
  <c r="BI643" i="2"/>
  <c r="BH643" i="2"/>
  <c r="BG643" i="2"/>
  <c r="BF643" i="2"/>
  <c r="T643" i="2"/>
  <c r="R643" i="2"/>
  <c r="P643" i="2"/>
  <c r="BI641" i="2"/>
  <c r="BH641" i="2"/>
  <c r="BG641" i="2"/>
  <c r="BF641" i="2"/>
  <c r="T641" i="2"/>
  <c r="R641" i="2"/>
  <c r="P641" i="2"/>
  <c r="BI633" i="2"/>
  <c r="BH633" i="2"/>
  <c r="BG633" i="2"/>
  <c r="BF633" i="2"/>
  <c r="T633" i="2"/>
  <c r="R633" i="2"/>
  <c r="P633" i="2"/>
  <c r="BI628" i="2"/>
  <c r="BH628" i="2"/>
  <c r="BG628" i="2"/>
  <c r="BF628" i="2"/>
  <c r="T628" i="2"/>
  <c r="R628" i="2"/>
  <c r="P628" i="2"/>
  <c r="BI623" i="2"/>
  <c r="BH623" i="2"/>
  <c r="BG623" i="2"/>
  <c r="BF623" i="2"/>
  <c r="T623" i="2"/>
  <c r="R623" i="2"/>
  <c r="P623" i="2"/>
  <c r="BI617" i="2"/>
  <c r="BH617" i="2"/>
  <c r="BG617" i="2"/>
  <c r="BF617" i="2"/>
  <c r="T617" i="2"/>
  <c r="R617" i="2"/>
  <c r="P617" i="2"/>
  <c r="BI614" i="2"/>
  <c r="BH614" i="2"/>
  <c r="BG614" i="2"/>
  <c r="BF614" i="2"/>
  <c r="T614" i="2"/>
  <c r="R614" i="2"/>
  <c r="P614" i="2"/>
  <c r="BI612" i="2"/>
  <c r="BH612" i="2"/>
  <c r="BG612" i="2"/>
  <c r="BF612" i="2"/>
  <c r="T612" i="2"/>
  <c r="R612" i="2"/>
  <c r="P612" i="2"/>
  <c r="BI610" i="2"/>
  <c r="BH610" i="2"/>
  <c r="BG610" i="2"/>
  <c r="BF610" i="2"/>
  <c r="T610" i="2"/>
  <c r="R610" i="2"/>
  <c r="P610" i="2"/>
  <c r="BI608" i="2"/>
  <c r="BH608" i="2"/>
  <c r="BG608" i="2"/>
  <c r="BF608" i="2"/>
  <c r="T608" i="2"/>
  <c r="R608" i="2"/>
  <c r="P608" i="2"/>
  <c r="BI606" i="2"/>
  <c r="BH606" i="2"/>
  <c r="BG606" i="2"/>
  <c r="BF606" i="2"/>
  <c r="T606" i="2"/>
  <c r="R606" i="2"/>
  <c r="P606" i="2"/>
  <c r="BI604" i="2"/>
  <c r="BH604" i="2"/>
  <c r="BG604" i="2"/>
  <c r="BF604" i="2"/>
  <c r="T604" i="2"/>
  <c r="R604" i="2"/>
  <c r="P604" i="2"/>
  <c r="BI602" i="2"/>
  <c r="BH602" i="2"/>
  <c r="BG602" i="2"/>
  <c r="BF602" i="2"/>
  <c r="T602" i="2"/>
  <c r="R602" i="2"/>
  <c r="P602" i="2"/>
  <c r="BI600" i="2"/>
  <c r="BH600" i="2"/>
  <c r="BG600" i="2"/>
  <c r="BF600" i="2"/>
  <c r="T600" i="2"/>
  <c r="R600" i="2"/>
  <c r="P600" i="2"/>
  <c r="BI598" i="2"/>
  <c r="BH598" i="2"/>
  <c r="BG598" i="2"/>
  <c r="BF598" i="2"/>
  <c r="T598" i="2"/>
  <c r="R598" i="2"/>
  <c r="P598" i="2"/>
  <c r="BI596" i="2"/>
  <c r="BH596" i="2"/>
  <c r="BG596" i="2"/>
  <c r="BF596" i="2"/>
  <c r="T596" i="2"/>
  <c r="R596" i="2"/>
  <c r="P596" i="2"/>
  <c r="BI594" i="2"/>
  <c r="BH594" i="2"/>
  <c r="BG594" i="2"/>
  <c r="BF594" i="2"/>
  <c r="T594" i="2"/>
  <c r="R594" i="2"/>
  <c r="P594" i="2"/>
  <c r="BI592" i="2"/>
  <c r="BH592" i="2"/>
  <c r="BG592" i="2"/>
  <c r="BF592" i="2"/>
  <c r="T592" i="2"/>
  <c r="R592" i="2"/>
  <c r="P592" i="2"/>
  <c r="BI590" i="2"/>
  <c r="BH590" i="2"/>
  <c r="BG590" i="2"/>
  <c r="BF590" i="2"/>
  <c r="T590" i="2"/>
  <c r="R590" i="2"/>
  <c r="P590" i="2"/>
  <c r="BI588" i="2"/>
  <c r="BH588" i="2"/>
  <c r="BG588" i="2"/>
  <c r="BF588" i="2"/>
  <c r="T588" i="2"/>
  <c r="R588" i="2"/>
  <c r="P588" i="2"/>
  <c r="BI586" i="2"/>
  <c r="BH586" i="2"/>
  <c r="BG586" i="2"/>
  <c r="BF586" i="2"/>
  <c r="T586" i="2"/>
  <c r="R586" i="2"/>
  <c r="P586" i="2"/>
  <c r="BI584" i="2"/>
  <c r="BH584" i="2"/>
  <c r="BG584" i="2"/>
  <c r="BF584" i="2"/>
  <c r="T584" i="2"/>
  <c r="R584" i="2"/>
  <c r="P584" i="2"/>
  <c r="BI582" i="2"/>
  <c r="BH582" i="2"/>
  <c r="BG582" i="2"/>
  <c r="BF582" i="2"/>
  <c r="T582" i="2"/>
  <c r="R582" i="2"/>
  <c r="P582" i="2"/>
  <c r="BI580" i="2"/>
  <c r="BH580" i="2"/>
  <c r="BG580" i="2"/>
  <c r="BF580" i="2"/>
  <c r="T580" i="2"/>
  <c r="R580" i="2"/>
  <c r="P580" i="2"/>
  <c r="BI578" i="2"/>
  <c r="BH578" i="2"/>
  <c r="BG578" i="2"/>
  <c r="BF578" i="2"/>
  <c r="T578" i="2"/>
  <c r="R578" i="2"/>
  <c r="P578" i="2"/>
  <c r="BI576" i="2"/>
  <c r="BH576" i="2"/>
  <c r="BG576" i="2"/>
  <c r="BF576" i="2"/>
  <c r="T576" i="2"/>
  <c r="R576" i="2"/>
  <c r="P576" i="2"/>
  <c r="BI574" i="2"/>
  <c r="BH574" i="2"/>
  <c r="BG574" i="2"/>
  <c r="BF574" i="2"/>
  <c r="T574" i="2"/>
  <c r="R574" i="2"/>
  <c r="P574" i="2"/>
  <c r="BI572" i="2"/>
  <c r="BH572" i="2"/>
  <c r="BG572" i="2"/>
  <c r="BF572" i="2"/>
  <c r="T572" i="2"/>
  <c r="R572" i="2"/>
  <c r="P572" i="2"/>
  <c r="BI570" i="2"/>
  <c r="BH570" i="2"/>
  <c r="BG570" i="2"/>
  <c r="BF570" i="2"/>
  <c r="T570" i="2"/>
  <c r="R570" i="2"/>
  <c r="P570" i="2"/>
  <c r="BI568" i="2"/>
  <c r="BH568" i="2"/>
  <c r="BG568" i="2"/>
  <c r="BF568" i="2"/>
  <c r="T568" i="2"/>
  <c r="R568" i="2"/>
  <c r="P568" i="2"/>
  <c r="BI566" i="2"/>
  <c r="BH566" i="2"/>
  <c r="BG566" i="2"/>
  <c r="BF566" i="2"/>
  <c r="T566" i="2"/>
  <c r="R566" i="2"/>
  <c r="P566" i="2"/>
  <c r="BI564" i="2"/>
  <c r="BH564" i="2"/>
  <c r="BG564" i="2"/>
  <c r="BF564" i="2"/>
  <c r="T564" i="2"/>
  <c r="R564" i="2"/>
  <c r="P564" i="2"/>
  <c r="BI562" i="2"/>
  <c r="BH562" i="2"/>
  <c r="BG562" i="2"/>
  <c r="BF562" i="2"/>
  <c r="T562" i="2"/>
  <c r="R562" i="2"/>
  <c r="P562" i="2"/>
  <c r="BI560" i="2"/>
  <c r="BH560" i="2"/>
  <c r="BG560" i="2"/>
  <c r="BF560" i="2"/>
  <c r="T560" i="2"/>
  <c r="R560" i="2"/>
  <c r="P560" i="2"/>
  <c r="BI558" i="2"/>
  <c r="BH558" i="2"/>
  <c r="BG558" i="2"/>
  <c r="BF558" i="2"/>
  <c r="T558" i="2"/>
  <c r="R558" i="2"/>
  <c r="P558" i="2"/>
  <c r="BI556" i="2"/>
  <c r="BH556" i="2"/>
  <c r="BG556" i="2"/>
  <c r="BF556" i="2"/>
  <c r="T556" i="2"/>
  <c r="R556" i="2"/>
  <c r="P556" i="2"/>
  <c r="BI554" i="2"/>
  <c r="BH554" i="2"/>
  <c r="BG554" i="2"/>
  <c r="BF554" i="2"/>
  <c r="T554" i="2"/>
  <c r="R554" i="2"/>
  <c r="P554" i="2"/>
  <c r="BI552" i="2"/>
  <c r="BH552" i="2"/>
  <c r="BG552" i="2"/>
  <c r="BF552" i="2"/>
  <c r="T552" i="2"/>
  <c r="R552" i="2"/>
  <c r="P552" i="2"/>
  <c r="BI550" i="2"/>
  <c r="BH550" i="2"/>
  <c r="BG550" i="2"/>
  <c r="BF550" i="2"/>
  <c r="T550" i="2"/>
  <c r="R550" i="2"/>
  <c r="P550" i="2"/>
  <c r="BI548" i="2"/>
  <c r="BH548" i="2"/>
  <c r="BG548" i="2"/>
  <c r="BF548" i="2"/>
  <c r="T548" i="2"/>
  <c r="R548" i="2"/>
  <c r="P548" i="2"/>
  <c r="BI546" i="2"/>
  <c r="BH546" i="2"/>
  <c r="BG546" i="2"/>
  <c r="BF546" i="2"/>
  <c r="T546" i="2"/>
  <c r="R546" i="2"/>
  <c r="P546" i="2"/>
  <c r="BI544" i="2"/>
  <c r="BH544" i="2"/>
  <c r="BG544" i="2"/>
  <c r="BF544" i="2"/>
  <c r="T544" i="2"/>
  <c r="R544" i="2"/>
  <c r="P544" i="2"/>
  <c r="BI542" i="2"/>
  <c r="BH542" i="2"/>
  <c r="BG542" i="2"/>
  <c r="BF542" i="2"/>
  <c r="T542" i="2"/>
  <c r="R542" i="2"/>
  <c r="P542" i="2"/>
  <c r="BI540" i="2"/>
  <c r="BH540" i="2"/>
  <c r="BG540" i="2"/>
  <c r="BF540" i="2"/>
  <c r="T540" i="2"/>
  <c r="R540" i="2"/>
  <c r="P540" i="2"/>
  <c r="BI536" i="2"/>
  <c r="BH536" i="2"/>
  <c r="BG536" i="2"/>
  <c r="BF536" i="2"/>
  <c r="T536" i="2"/>
  <c r="T535" i="2"/>
  <c r="R536" i="2"/>
  <c r="R535" i="2"/>
  <c r="P536" i="2"/>
  <c r="P535" i="2"/>
  <c r="BI532" i="2"/>
  <c r="BH532" i="2"/>
  <c r="BG532" i="2"/>
  <c r="BF532" i="2"/>
  <c r="T532" i="2"/>
  <c r="R532" i="2"/>
  <c r="P532" i="2"/>
  <c r="BI530" i="2"/>
  <c r="BH530" i="2"/>
  <c r="BG530" i="2"/>
  <c r="BF530" i="2"/>
  <c r="T530" i="2"/>
  <c r="R530" i="2"/>
  <c r="P530" i="2"/>
  <c r="BI525" i="2"/>
  <c r="BH525" i="2"/>
  <c r="BG525" i="2"/>
  <c r="BF525" i="2"/>
  <c r="T525" i="2"/>
  <c r="R525" i="2"/>
  <c r="P525" i="2"/>
  <c r="BI521" i="2"/>
  <c r="BH521" i="2"/>
  <c r="BG521" i="2"/>
  <c r="BF521" i="2"/>
  <c r="T521" i="2"/>
  <c r="R521" i="2"/>
  <c r="P521" i="2"/>
  <c r="BI516" i="2"/>
  <c r="BH516" i="2"/>
  <c r="BG516" i="2"/>
  <c r="BF516" i="2"/>
  <c r="T516" i="2"/>
  <c r="R516" i="2"/>
  <c r="P516" i="2"/>
  <c r="BI511" i="2"/>
  <c r="BH511" i="2"/>
  <c r="BG511" i="2"/>
  <c r="BF511" i="2"/>
  <c r="T511" i="2"/>
  <c r="T510" i="2" s="1"/>
  <c r="R511" i="2"/>
  <c r="R510" i="2"/>
  <c r="P511" i="2"/>
  <c r="P510" i="2" s="1"/>
  <c r="BI507" i="2"/>
  <c r="BH507" i="2"/>
  <c r="BG507" i="2"/>
  <c r="BF507" i="2"/>
  <c r="T507" i="2"/>
  <c r="R507" i="2"/>
  <c r="P507" i="2"/>
  <c r="BI504" i="2"/>
  <c r="BH504" i="2"/>
  <c r="BG504" i="2"/>
  <c r="BF504" i="2"/>
  <c r="T504" i="2"/>
  <c r="R504" i="2"/>
  <c r="P504" i="2"/>
  <c r="BI498" i="2"/>
  <c r="BH498" i="2"/>
  <c r="BG498" i="2"/>
  <c r="BF498" i="2"/>
  <c r="T498" i="2"/>
  <c r="R498" i="2"/>
  <c r="P498" i="2"/>
  <c r="BI494" i="2"/>
  <c r="BH494" i="2"/>
  <c r="BG494" i="2"/>
  <c r="BF494" i="2"/>
  <c r="T494" i="2"/>
  <c r="R494" i="2"/>
  <c r="P494" i="2"/>
  <c r="BI491" i="2"/>
  <c r="BH491" i="2"/>
  <c r="BG491" i="2"/>
  <c r="BF491" i="2"/>
  <c r="T491" i="2"/>
  <c r="R491" i="2"/>
  <c r="P491" i="2"/>
  <c r="BI485" i="2"/>
  <c r="BH485" i="2"/>
  <c r="BG485" i="2"/>
  <c r="BF485" i="2"/>
  <c r="T485" i="2"/>
  <c r="R485" i="2"/>
  <c r="P485" i="2"/>
  <c r="BI479" i="2"/>
  <c r="BH479" i="2"/>
  <c r="BG479" i="2"/>
  <c r="BF479" i="2"/>
  <c r="T479" i="2"/>
  <c r="R479" i="2"/>
  <c r="P479" i="2"/>
  <c r="BI474" i="2"/>
  <c r="BH474" i="2"/>
  <c r="BG474" i="2"/>
  <c r="BF474" i="2"/>
  <c r="T474" i="2"/>
  <c r="R474" i="2"/>
  <c r="P474" i="2"/>
  <c r="BI469" i="2"/>
  <c r="BH469" i="2"/>
  <c r="BG469" i="2"/>
  <c r="BF469" i="2"/>
  <c r="T469" i="2"/>
  <c r="R469" i="2"/>
  <c r="P469" i="2"/>
  <c r="BI464" i="2"/>
  <c r="BH464" i="2"/>
  <c r="BG464" i="2"/>
  <c r="BF464" i="2"/>
  <c r="T464" i="2"/>
  <c r="R464" i="2"/>
  <c r="P464" i="2"/>
  <c r="BI462" i="2"/>
  <c r="BH462" i="2"/>
  <c r="BG462" i="2"/>
  <c r="BF462" i="2"/>
  <c r="T462" i="2"/>
  <c r="R462" i="2"/>
  <c r="P462" i="2"/>
  <c r="BI459" i="2"/>
  <c r="BH459" i="2"/>
  <c r="BG459" i="2"/>
  <c r="BF459" i="2"/>
  <c r="T459" i="2"/>
  <c r="R459" i="2"/>
  <c r="P459" i="2"/>
  <c r="BI454" i="2"/>
  <c r="BH454" i="2"/>
  <c r="BG454" i="2"/>
  <c r="BF454" i="2"/>
  <c r="T454" i="2"/>
  <c r="R454" i="2"/>
  <c r="P454" i="2"/>
  <c r="BI449" i="2"/>
  <c r="BH449" i="2"/>
  <c r="BG449" i="2"/>
  <c r="BF449" i="2"/>
  <c r="T449" i="2"/>
  <c r="R449" i="2"/>
  <c r="P449" i="2"/>
  <c r="BI444" i="2"/>
  <c r="BH444" i="2"/>
  <c r="BG444" i="2"/>
  <c r="BF444" i="2"/>
  <c r="T444" i="2"/>
  <c r="R444" i="2"/>
  <c r="P444" i="2"/>
  <c r="BI442" i="2"/>
  <c r="BH442" i="2"/>
  <c r="BG442" i="2"/>
  <c r="BF442" i="2"/>
  <c r="T442" i="2"/>
  <c r="R442" i="2"/>
  <c r="P442" i="2"/>
  <c r="BI436" i="2"/>
  <c r="BH436" i="2"/>
  <c r="BG436" i="2"/>
  <c r="BF436" i="2"/>
  <c r="T436" i="2"/>
  <c r="R436" i="2"/>
  <c r="P436" i="2"/>
  <c r="BI432" i="2"/>
  <c r="BH432" i="2"/>
  <c r="BG432" i="2"/>
  <c r="BF432" i="2"/>
  <c r="T432" i="2"/>
  <c r="R432" i="2"/>
  <c r="P432" i="2"/>
  <c r="BI426" i="2"/>
  <c r="BH426" i="2"/>
  <c r="BG426" i="2"/>
  <c r="BF426" i="2"/>
  <c r="T426" i="2"/>
  <c r="R426" i="2"/>
  <c r="P426" i="2"/>
  <c r="BI419" i="2"/>
  <c r="BH419" i="2"/>
  <c r="BG419" i="2"/>
  <c r="BF419" i="2"/>
  <c r="T419" i="2"/>
  <c r="R419" i="2"/>
  <c r="P419" i="2"/>
  <c r="BI411" i="2"/>
  <c r="BH411" i="2"/>
  <c r="BG411" i="2"/>
  <c r="BF411" i="2"/>
  <c r="T411" i="2"/>
  <c r="R411" i="2"/>
  <c r="P411" i="2"/>
  <c r="BI408" i="2"/>
  <c r="BH408" i="2"/>
  <c r="BG408" i="2"/>
  <c r="BF408" i="2"/>
  <c r="T408" i="2"/>
  <c r="R408" i="2"/>
  <c r="P408" i="2"/>
  <c r="BI406" i="2"/>
  <c r="BH406" i="2"/>
  <c r="BG406" i="2"/>
  <c r="BF406" i="2"/>
  <c r="T406" i="2"/>
  <c r="R406" i="2"/>
  <c r="P406" i="2"/>
  <c r="BI403" i="2"/>
  <c r="BH403" i="2"/>
  <c r="BG403" i="2"/>
  <c r="BF403" i="2"/>
  <c r="T403" i="2"/>
  <c r="R403" i="2"/>
  <c r="P403" i="2"/>
  <c r="BI401" i="2"/>
  <c r="BH401" i="2"/>
  <c r="BG401" i="2"/>
  <c r="BF401" i="2"/>
  <c r="T401" i="2"/>
  <c r="R401" i="2"/>
  <c r="P401" i="2"/>
  <c r="BI398" i="2"/>
  <c r="BH398" i="2"/>
  <c r="BG398" i="2"/>
  <c r="BF398" i="2"/>
  <c r="T398" i="2"/>
  <c r="R398" i="2"/>
  <c r="P398" i="2"/>
  <c r="BI396" i="2"/>
  <c r="BH396" i="2"/>
  <c r="BG396" i="2"/>
  <c r="BF396" i="2"/>
  <c r="T396" i="2"/>
  <c r="R396" i="2"/>
  <c r="P396" i="2"/>
  <c r="BI393" i="2"/>
  <c r="BH393" i="2"/>
  <c r="BG393" i="2"/>
  <c r="BF393" i="2"/>
  <c r="T393" i="2"/>
  <c r="R393" i="2"/>
  <c r="P393" i="2"/>
  <c r="BI387" i="2"/>
  <c r="BH387" i="2"/>
  <c r="BG387" i="2"/>
  <c r="BF387" i="2"/>
  <c r="T387" i="2"/>
  <c r="R387" i="2"/>
  <c r="P387" i="2"/>
  <c r="BI381" i="2"/>
  <c r="BH381" i="2"/>
  <c r="BG381" i="2"/>
  <c r="BF381" i="2"/>
  <c r="T381" i="2"/>
  <c r="R381" i="2"/>
  <c r="P381" i="2"/>
  <c r="BI375" i="2"/>
  <c r="BH375" i="2"/>
  <c r="BG375" i="2"/>
  <c r="BF375" i="2"/>
  <c r="T375" i="2"/>
  <c r="R375" i="2"/>
  <c r="P375" i="2"/>
  <c r="BI369" i="2"/>
  <c r="BH369" i="2"/>
  <c r="BG369" i="2"/>
  <c r="BF369" i="2"/>
  <c r="T369" i="2"/>
  <c r="R369" i="2"/>
  <c r="P369" i="2"/>
  <c r="BI363" i="2"/>
  <c r="BH363" i="2"/>
  <c r="BG363" i="2"/>
  <c r="BF363" i="2"/>
  <c r="T363" i="2"/>
  <c r="R363" i="2"/>
  <c r="P363" i="2"/>
  <c r="BI358" i="2"/>
  <c r="BH358" i="2"/>
  <c r="BG358" i="2"/>
  <c r="BF358" i="2"/>
  <c r="T358" i="2"/>
  <c r="R358" i="2"/>
  <c r="P358" i="2"/>
  <c r="BI352" i="2"/>
  <c r="BH352" i="2"/>
  <c r="BG352" i="2"/>
  <c r="BF352" i="2"/>
  <c r="T352" i="2"/>
  <c r="R352" i="2"/>
  <c r="P352" i="2"/>
  <c r="BI347" i="2"/>
  <c r="BH347" i="2"/>
  <c r="BG347" i="2"/>
  <c r="BF347" i="2"/>
  <c r="T347" i="2"/>
  <c r="R347" i="2"/>
  <c r="P347" i="2"/>
  <c r="BI342" i="2"/>
  <c r="BH342" i="2"/>
  <c r="BG342" i="2"/>
  <c r="BF342" i="2"/>
  <c r="T342" i="2"/>
  <c r="R342" i="2"/>
  <c r="P342" i="2"/>
  <c r="BI340" i="2"/>
  <c r="BH340" i="2"/>
  <c r="BG340" i="2"/>
  <c r="BF340" i="2"/>
  <c r="T340" i="2"/>
  <c r="R340" i="2"/>
  <c r="P340" i="2"/>
  <c r="BI332" i="2"/>
  <c r="BH332" i="2"/>
  <c r="BG332" i="2"/>
  <c r="BF332" i="2"/>
  <c r="T332" i="2"/>
  <c r="R332" i="2"/>
  <c r="P332" i="2"/>
  <c r="BI324" i="2"/>
  <c r="BH324" i="2"/>
  <c r="BG324" i="2"/>
  <c r="BF324" i="2"/>
  <c r="T324" i="2"/>
  <c r="R324" i="2"/>
  <c r="P324" i="2"/>
  <c r="BI316" i="2"/>
  <c r="BH316" i="2"/>
  <c r="BG316" i="2"/>
  <c r="BF316" i="2"/>
  <c r="T316" i="2"/>
  <c r="R316" i="2"/>
  <c r="P316" i="2"/>
  <c r="BI311" i="2"/>
  <c r="BH311" i="2"/>
  <c r="BG311" i="2"/>
  <c r="BF311" i="2"/>
  <c r="T311" i="2"/>
  <c r="R311" i="2"/>
  <c r="P311" i="2"/>
  <c r="BI306" i="2"/>
  <c r="BH306" i="2"/>
  <c r="BG306" i="2"/>
  <c r="BF306" i="2"/>
  <c r="T306" i="2"/>
  <c r="R306" i="2"/>
  <c r="P306" i="2"/>
  <c r="BI301" i="2"/>
  <c r="BH301" i="2"/>
  <c r="BG301" i="2"/>
  <c r="BF301" i="2"/>
  <c r="T301" i="2"/>
  <c r="R301" i="2"/>
  <c r="P301" i="2"/>
  <c r="BI296" i="2"/>
  <c r="BH296" i="2"/>
  <c r="BG296" i="2"/>
  <c r="BF296" i="2"/>
  <c r="T296" i="2"/>
  <c r="R296" i="2"/>
  <c r="P296" i="2"/>
  <c r="BI291" i="2"/>
  <c r="BH291" i="2"/>
  <c r="BG291" i="2"/>
  <c r="BF291" i="2"/>
  <c r="T291" i="2"/>
  <c r="R291" i="2"/>
  <c r="P291" i="2"/>
  <c r="BI288" i="2"/>
  <c r="BH288" i="2"/>
  <c r="BG288" i="2"/>
  <c r="BF288" i="2"/>
  <c r="T288" i="2"/>
  <c r="R288" i="2"/>
  <c r="P288" i="2"/>
  <c r="BI281" i="2"/>
  <c r="BH281" i="2"/>
  <c r="BG281" i="2"/>
  <c r="BF281" i="2"/>
  <c r="T281" i="2"/>
  <c r="R281" i="2"/>
  <c r="P281" i="2"/>
  <c r="BI273" i="2"/>
  <c r="BH273" i="2"/>
  <c r="BG273" i="2"/>
  <c r="BF273" i="2"/>
  <c r="T273" i="2"/>
  <c r="R273" i="2"/>
  <c r="P273" i="2"/>
  <c r="BI267" i="2"/>
  <c r="BH267" i="2"/>
  <c r="BG267" i="2"/>
  <c r="BF267" i="2"/>
  <c r="T267" i="2"/>
  <c r="R267" i="2"/>
  <c r="P267" i="2"/>
  <c r="BI264" i="2"/>
  <c r="BH264" i="2"/>
  <c r="BG264" i="2"/>
  <c r="BF264" i="2"/>
  <c r="T264" i="2"/>
  <c r="R264" i="2"/>
  <c r="P264" i="2"/>
  <c r="BI259" i="2"/>
  <c r="BH259" i="2"/>
  <c r="BG259" i="2"/>
  <c r="BF259" i="2"/>
  <c r="T259" i="2"/>
  <c r="R259" i="2"/>
  <c r="P259" i="2"/>
  <c r="BI254" i="2"/>
  <c r="BH254" i="2"/>
  <c r="BG254" i="2"/>
  <c r="BF254" i="2"/>
  <c r="T254" i="2"/>
  <c r="R254" i="2"/>
  <c r="P254" i="2"/>
  <c r="BI251" i="2"/>
  <c r="BH251" i="2"/>
  <c r="BG251" i="2"/>
  <c r="BF251" i="2"/>
  <c r="T251" i="2"/>
  <c r="R251" i="2"/>
  <c r="P251" i="2"/>
  <c r="BI248" i="2"/>
  <c r="BH248" i="2"/>
  <c r="BG248" i="2"/>
  <c r="BF248" i="2"/>
  <c r="T248" i="2"/>
  <c r="R248" i="2"/>
  <c r="P248" i="2"/>
  <c r="BI243" i="2"/>
  <c r="BH243" i="2"/>
  <c r="BG243" i="2"/>
  <c r="BF243" i="2"/>
  <c r="T243" i="2"/>
  <c r="R243" i="2"/>
  <c r="P243" i="2"/>
  <c r="BI236" i="2"/>
  <c r="BH236" i="2"/>
  <c r="BG236" i="2"/>
  <c r="BF236" i="2"/>
  <c r="T236" i="2"/>
  <c r="R236" i="2"/>
  <c r="P236" i="2"/>
  <c r="BI233" i="2"/>
  <c r="BH233" i="2"/>
  <c r="BG233" i="2"/>
  <c r="BF233" i="2"/>
  <c r="T233" i="2"/>
  <c r="R233" i="2"/>
  <c r="P233" i="2"/>
  <c r="BI230" i="2"/>
  <c r="BH230" i="2"/>
  <c r="BG230" i="2"/>
  <c r="BF230" i="2"/>
  <c r="T230" i="2"/>
  <c r="R230" i="2"/>
  <c r="P230" i="2"/>
  <c r="BI225" i="2"/>
  <c r="BH225" i="2"/>
  <c r="BG225" i="2"/>
  <c r="BF225" i="2"/>
  <c r="T225" i="2"/>
  <c r="R225" i="2"/>
  <c r="P225" i="2"/>
  <c r="BI222" i="2"/>
  <c r="BH222" i="2"/>
  <c r="BG222" i="2"/>
  <c r="BF222" i="2"/>
  <c r="T222" i="2"/>
  <c r="R222" i="2"/>
  <c r="P222" i="2"/>
  <c r="BI216" i="2"/>
  <c r="BH216" i="2"/>
  <c r="BG216" i="2"/>
  <c r="BF216" i="2"/>
  <c r="T216" i="2"/>
  <c r="R216" i="2"/>
  <c r="P216" i="2"/>
  <c r="BI210" i="2"/>
  <c r="BH210" i="2"/>
  <c r="BG210" i="2"/>
  <c r="BF210" i="2"/>
  <c r="T210" i="2"/>
  <c r="R210" i="2"/>
  <c r="P210" i="2"/>
  <c r="BI204" i="2"/>
  <c r="BH204" i="2"/>
  <c r="BG204" i="2"/>
  <c r="BF204" i="2"/>
  <c r="T204" i="2"/>
  <c r="R204" i="2"/>
  <c r="P204" i="2"/>
  <c r="BI192" i="2"/>
  <c r="BH192" i="2"/>
  <c r="BG192" i="2"/>
  <c r="BF192" i="2"/>
  <c r="T192" i="2"/>
  <c r="R192" i="2"/>
  <c r="P192" i="2"/>
  <c r="BI187" i="2"/>
  <c r="BH187" i="2"/>
  <c r="BG187" i="2"/>
  <c r="BF187" i="2"/>
  <c r="T187" i="2"/>
  <c r="R187" i="2"/>
  <c r="P187" i="2"/>
  <c r="BI180" i="2"/>
  <c r="BH180" i="2"/>
  <c r="BG180" i="2"/>
  <c r="BF180" i="2"/>
  <c r="T180" i="2"/>
  <c r="R180" i="2"/>
  <c r="P180" i="2"/>
  <c r="BI172" i="2"/>
  <c r="BH172" i="2"/>
  <c r="BG172" i="2"/>
  <c r="BF172" i="2"/>
  <c r="T172" i="2"/>
  <c r="R172" i="2"/>
  <c r="P172" i="2"/>
  <c r="BI166" i="2"/>
  <c r="BH166" i="2"/>
  <c r="BG166" i="2"/>
  <c r="BF166" i="2"/>
  <c r="T166" i="2"/>
  <c r="R166" i="2"/>
  <c r="P166" i="2"/>
  <c r="BI161" i="2"/>
  <c r="BH161" i="2"/>
  <c r="BG161" i="2"/>
  <c r="BF161" i="2"/>
  <c r="T161" i="2"/>
  <c r="R161" i="2"/>
  <c r="P161" i="2"/>
  <c r="BI155" i="2"/>
  <c r="BH155" i="2"/>
  <c r="BG155" i="2"/>
  <c r="BF155" i="2"/>
  <c r="T155" i="2"/>
  <c r="R155" i="2"/>
  <c r="P155" i="2"/>
  <c r="BI149" i="2"/>
  <c r="BH149" i="2"/>
  <c r="BG149" i="2"/>
  <c r="BF149" i="2"/>
  <c r="T149" i="2"/>
  <c r="R149" i="2"/>
  <c r="P149" i="2"/>
  <c r="BI145" i="2"/>
  <c r="BH145" i="2"/>
  <c r="BG145" i="2"/>
  <c r="BF145" i="2"/>
  <c r="T145" i="2"/>
  <c r="R145" i="2"/>
  <c r="P145" i="2"/>
  <c r="BI139" i="2"/>
  <c r="BH139" i="2"/>
  <c r="BG139" i="2"/>
  <c r="BF139" i="2"/>
  <c r="T139" i="2"/>
  <c r="R139" i="2"/>
  <c r="P139" i="2"/>
  <c r="BI131" i="2"/>
  <c r="BH131" i="2"/>
  <c r="BG131" i="2"/>
  <c r="BF131" i="2"/>
  <c r="T131" i="2"/>
  <c r="R131" i="2"/>
  <c r="P131" i="2"/>
  <c r="BI128" i="2"/>
  <c r="BH128" i="2"/>
  <c r="BG128" i="2"/>
  <c r="BF128" i="2"/>
  <c r="T128" i="2"/>
  <c r="R128" i="2"/>
  <c r="P128" i="2"/>
  <c r="BI125" i="2"/>
  <c r="BH125" i="2"/>
  <c r="BG125" i="2"/>
  <c r="BF125" i="2"/>
  <c r="T125" i="2"/>
  <c r="R125" i="2"/>
  <c r="P125" i="2"/>
  <c r="BI122" i="2"/>
  <c r="BH122" i="2"/>
  <c r="BG122" i="2"/>
  <c r="BF122" i="2"/>
  <c r="T122" i="2"/>
  <c r="R122" i="2"/>
  <c r="P122" i="2"/>
  <c r="BI117" i="2"/>
  <c r="BH117" i="2"/>
  <c r="BG117" i="2"/>
  <c r="BF117" i="2"/>
  <c r="T117" i="2"/>
  <c r="R117" i="2"/>
  <c r="P117" i="2"/>
  <c r="BI107" i="2"/>
  <c r="BH107" i="2"/>
  <c r="BG107" i="2"/>
  <c r="BF107" i="2"/>
  <c r="T107" i="2"/>
  <c r="R107" i="2"/>
  <c r="P107" i="2"/>
  <c r="BI102" i="2"/>
  <c r="BH102" i="2"/>
  <c r="BG102" i="2"/>
  <c r="BF102" i="2"/>
  <c r="T102" i="2"/>
  <c r="R102" i="2"/>
  <c r="P102" i="2"/>
  <c r="J96" i="2"/>
  <c r="J95" i="2"/>
  <c r="F95" i="2"/>
  <c r="F93" i="2"/>
  <c r="E91" i="2"/>
  <c r="J51" i="2"/>
  <c r="J50" i="2"/>
  <c r="F50" i="2"/>
  <c r="F48" i="2"/>
  <c r="E46" i="2"/>
  <c r="J16" i="2"/>
  <c r="E16" i="2"/>
  <c r="F51" i="2" s="1"/>
  <c r="J15" i="2"/>
  <c r="J10" i="2"/>
  <c r="J93" i="2"/>
  <c r="L50" i="1"/>
  <c r="AM50" i="1"/>
  <c r="AM49" i="1"/>
  <c r="L49" i="1"/>
  <c r="AM47" i="1"/>
  <c r="L47" i="1"/>
  <c r="L45" i="1"/>
  <c r="L44" i="1"/>
  <c r="J436" i="2"/>
  <c r="J869" i="2"/>
  <c r="BK491" i="2"/>
  <c r="BK485" i="2"/>
  <c r="J387" i="2"/>
  <c r="J494" i="2"/>
  <c r="J588" i="2"/>
  <c r="J204" i="2"/>
  <c r="J856" i="2"/>
  <c r="BK166" i="2"/>
  <c r="BK550" i="2"/>
  <c r="BK592" i="2"/>
  <c r="BK895" i="2"/>
  <c r="J432" i="2"/>
  <c r="BK442" i="2"/>
  <c r="J604" i="2"/>
  <c r="J827" i="2"/>
  <c r="BK917" i="2"/>
  <c r="J454" i="2"/>
  <c r="BK746" i="2"/>
  <c r="J125" i="2"/>
  <c r="J363" i="2"/>
  <c r="J648" i="2"/>
  <c r="J727" i="2"/>
  <c r="J761" i="2"/>
  <c r="J491" i="2"/>
  <c r="BK432" i="2"/>
  <c r="BK915" i="2"/>
  <c r="BK731" i="2"/>
  <c r="BK408" i="2"/>
  <c r="BK628" i="2"/>
  <c r="BK594" i="2"/>
  <c r="BK610" i="2"/>
  <c r="BK713" i="2"/>
  <c r="BK761" i="2"/>
  <c r="BK844" i="2"/>
  <c r="J288" i="2"/>
  <c r="J570" i="2"/>
  <c r="BK574" i="2"/>
  <c r="BK837" i="2"/>
  <c r="BK608" i="2"/>
  <c r="BK600" i="2"/>
  <c r="BK288" i="2"/>
  <c r="J462" i="2"/>
  <c r="BK905" i="2"/>
  <c r="BK498" i="2"/>
  <c r="BK125" i="2"/>
  <c r="J117" i="2"/>
  <c r="BK862" i="2"/>
  <c r="J166" i="2"/>
  <c r="BK842" i="2"/>
  <c r="J530" i="2"/>
  <c r="J187" i="2"/>
  <c r="BK532" i="2"/>
  <c r="J920" i="2"/>
  <c r="J210" i="2"/>
  <c r="BK560" i="2"/>
  <c r="BK736" i="2"/>
  <c r="BK542" i="2"/>
  <c r="J358" i="2"/>
  <c r="J511" i="2"/>
  <c r="BK598" i="2"/>
  <c r="BK794" i="2"/>
  <c r="BK340" i="2"/>
  <c r="J580" i="2"/>
  <c r="BK805" i="2"/>
  <c r="J532" i="2"/>
  <c r="BK771" i="2"/>
  <c r="BK342" i="2"/>
  <c r="BK749" i="2"/>
  <c r="BK406" i="2"/>
  <c r="J498" i="2"/>
  <c r="BK536" i="2"/>
  <c r="J586" i="2"/>
  <c r="BK172" i="2"/>
  <c r="J342" i="2"/>
  <c r="BK454" i="2"/>
  <c r="BK784" i="2"/>
  <c r="BK576" i="2"/>
  <c r="J713" i="2"/>
  <c r="BK122" i="2"/>
  <c r="J442" i="2"/>
  <c r="J474" i="2"/>
  <c r="J602" i="2"/>
  <c r="BK641" i="2"/>
  <c r="BK102" i="2"/>
  <c r="J161" i="2"/>
  <c r="BK670" i="2"/>
  <c r="BK155" i="2"/>
  <c r="J273" i="2"/>
  <c r="BK540" i="2"/>
  <c r="BK546" i="2"/>
  <c r="BK768" i="2"/>
  <c r="J222" i="2"/>
  <c r="J610" i="2"/>
  <c r="BK403" i="2"/>
  <c r="BK554" i="2"/>
  <c r="J128" i="2"/>
  <c r="BK580" i="2"/>
  <c r="BK775" i="2"/>
  <c r="BK881" i="2"/>
  <c r="J301" i="2"/>
  <c r="BK856" i="2"/>
  <c r="BK131" i="2"/>
  <c r="J504" i="2"/>
  <c r="J913" i="2"/>
  <c r="BK516" i="2"/>
  <c r="J686" i="2"/>
  <c r="BK764" i="2"/>
  <c r="J324" i="2"/>
  <c r="J854" i="2"/>
  <c r="J742" i="2"/>
  <c r="J352" i="2"/>
  <c r="J641" i="2"/>
  <c r="J139" i="2"/>
  <c r="BK727" i="2"/>
  <c r="J544" i="2"/>
  <c r="J614" i="2"/>
  <c r="J905" i="2"/>
  <c r="BK324" i="2"/>
  <c r="BK128" i="2"/>
  <c r="J542" i="2"/>
  <c r="J306" i="2"/>
  <c r="J107" i="2"/>
  <c r="BK264" i="2"/>
  <c r="J180" i="2"/>
  <c r="J398" i="2"/>
  <c r="BK233" i="2"/>
  <c r="BK548" i="2"/>
  <c r="BK564" i="2"/>
  <c r="J507" i="2"/>
  <c r="J574" i="2"/>
  <c r="BK854" i="2"/>
  <c r="BK358" i="2"/>
  <c r="BK710" i="2"/>
  <c r="J291" i="2"/>
  <c r="BK582" i="2"/>
  <c r="J663" i="2"/>
  <c r="BK797" i="2"/>
  <c r="BK753" i="2"/>
  <c r="J802" i="2"/>
  <c r="J596" i="2"/>
  <c r="BK779" i="2"/>
  <c r="J917" i="2"/>
  <c r="J102" i="2"/>
  <c r="J479" i="2"/>
  <c r="BK617" i="2"/>
  <c r="BK352" i="2"/>
  <c r="BK819" i="2"/>
  <c r="J332" i="2"/>
  <c r="BK920" i="2"/>
  <c r="BK588" i="2"/>
  <c r="J230" i="2"/>
  <c r="J347" i="2"/>
  <c r="J764" i="2"/>
  <c r="BK306" i="2"/>
  <c r="J594" i="2"/>
  <c r="J521" i="2"/>
  <c r="J606" i="2"/>
  <c r="J598" i="2"/>
  <c r="J375" i="2"/>
  <c r="BK586" i="2"/>
  <c r="BK909" i="2"/>
  <c r="J122" i="2"/>
  <c r="J612" i="2"/>
  <c r="J823" i="2"/>
  <c r="BK267" i="2"/>
  <c r="BK426" i="2"/>
  <c r="J584" i="2"/>
  <c r="J259" i="2"/>
  <c r="BK419" i="2"/>
  <c r="J633" i="2"/>
  <c r="BK243" i="2"/>
  <c r="BK584" i="2"/>
  <c r="BK602" i="2"/>
  <c r="J582" i="2"/>
  <c r="J233" i="2"/>
  <c r="BK139" i="2"/>
  <c r="J895" i="2"/>
  <c r="BK236" i="2"/>
  <c r="J444" i="2"/>
  <c r="J722" i="2"/>
  <c r="BK204" i="2"/>
  <c r="J396" i="2"/>
  <c r="BK251" i="2"/>
  <c r="J426" i="2"/>
  <c r="J548" i="2"/>
  <c r="J608" i="2"/>
  <c r="J794" i="2"/>
  <c r="J172" i="2"/>
  <c r="BK311" i="2"/>
  <c r="J556" i="2"/>
  <c r="BK180" i="2"/>
  <c r="J254" i="2"/>
  <c r="BK459" i="2"/>
  <c r="J155" i="2"/>
  <c r="BK369" i="2"/>
  <c r="J810" i="2"/>
  <c r="BK396" i="2"/>
  <c r="J525" i="2"/>
  <c r="BK701" i="2"/>
  <c r="J550" i="2"/>
  <c r="BK381" i="2"/>
  <c r="J540" i="2"/>
  <c r="BK655" i="2"/>
  <c r="J736" i="2"/>
  <c r="BK449" i="2"/>
  <c r="BK259" i="2"/>
  <c r="BK648" i="2"/>
  <c r="J915" i="2"/>
  <c r="BK706" i="2"/>
  <c r="J771" i="2"/>
  <c r="BK823" i="2"/>
  <c r="J411" i="2"/>
  <c r="BK827" i="2"/>
  <c r="BK663" i="2"/>
  <c r="J131" i="2"/>
  <c r="BK363" i="2"/>
  <c r="J779" i="2"/>
  <c r="J264" i="2"/>
  <c r="BK558" i="2"/>
  <c r="BK833" i="2"/>
  <c r="BK145" i="2"/>
  <c r="J393" i="2"/>
  <c r="BK686" i="2"/>
  <c r="J149" i="2"/>
  <c r="BK570" i="2"/>
  <c r="BK643" i="2"/>
  <c r="BK742" i="2"/>
  <c r="BK511" i="2"/>
  <c r="BK568" i="2"/>
  <c r="BK316" i="2"/>
  <c r="J267" i="2"/>
  <c r="J731" i="2"/>
  <c r="BK347" i="2"/>
  <c r="BK612" i="2"/>
  <c r="J784" i="2"/>
  <c r="J576" i="2"/>
  <c r="J881" i="2"/>
  <c r="J833" i="2"/>
  <c r="BK758" i="2"/>
  <c r="BK332" i="2"/>
  <c r="J592" i="2"/>
  <c r="BK507" i="2"/>
  <c r="J844" i="2"/>
  <c r="J403" i="2"/>
  <c r="BK604" i="2"/>
  <c r="J216" i="2"/>
  <c r="J406" i="2"/>
  <c r="BK393" i="2"/>
  <c r="BK398" i="2"/>
  <c r="BK525" i="2"/>
  <c r="J369" i="2"/>
  <c r="J590" i="2"/>
  <c r="BK216" i="2"/>
  <c r="J643" i="2"/>
  <c r="BK847" i="2"/>
  <c r="J889" i="2"/>
  <c r="J758" i="2"/>
  <c r="J768" i="2"/>
  <c r="J600" i="2"/>
  <c r="J419" i="2"/>
  <c r="J381" i="2"/>
  <c r="J248" i="2"/>
  <c r="BK913" i="2"/>
  <c r="J296" i="2"/>
  <c r="J558" i="2"/>
  <c r="BK225" i="2"/>
  <c r="J401" i="2"/>
  <c r="J566" i="2"/>
  <c r="J718" i="2"/>
  <c r="J251" i="2"/>
  <c r="BK718" i="2"/>
  <c r="J814" i="2"/>
  <c r="BK230" i="2"/>
  <c r="BK572" i="2"/>
  <c r="J464" i="2"/>
  <c r="J578" i="2"/>
  <c r="J623" i="2"/>
  <c r="BK401" i="2"/>
  <c r="J909" i="2"/>
  <c r="BK464" i="2"/>
  <c r="BK789" i="2"/>
  <c r="J710" i="2"/>
  <c r="J459" i="2"/>
  <c r="J858" i="2"/>
  <c r="J536" i="2"/>
  <c r="J617" i="2"/>
  <c r="BK296" i="2"/>
  <c r="BK444" i="2"/>
  <c r="J572" i="2"/>
  <c r="BK851" i="2"/>
  <c r="BK907" i="2"/>
  <c r="BK552" i="2"/>
  <c r="J655" i="2"/>
  <c r="J281" i="2"/>
  <c r="J316" i="2"/>
  <c r="J842" i="2"/>
  <c r="BK273" i="2"/>
  <c r="J564" i="2"/>
  <c r="J568" i="2"/>
  <c r="BK187" i="2"/>
  <c r="BK544" i="2"/>
  <c r="J552" i="2"/>
  <c r="BK869" i="2"/>
  <c r="BK722" i="2"/>
  <c r="J805" i="2"/>
  <c r="J311" i="2"/>
  <c r="BK590" i="2"/>
  <c r="J236" i="2"/>
  <c r="BK889" i="2"/>
  <c r="BK436" i="2"/>
  <c r="J847" i="2"/>
  <c r="J753" i="2"/>
  <c r="BK301" i="2"/>
  <c r="BK222" i="2"/>
  <c r="BK469" i="2"/>
  <c r="BK562" i="2"/>
  <c r="J749" i="2"/>
  <c r="J225" i="2"/>
  <c r="BK192" i="2"/>
  <c r="BK566" i="2"/>
  <c r="BK387" i="2"/>
  <c r="J145" i="2"/>
  <c r="J797" i="2"/>
  <c r="BK254" i="2"/>
  <c r="J775" i="2"/>
  <c r="BK291" i="2"/>
  <c r="BK411" i="2"/>
  <c r="BK633" i="2"/>
  <c r="BK161" i="2"/>
  <c r="J546" i="2"/>
  <c r="BK614" i="2"/>
  <c r="J851" i="2"/>
  <c r="BK606" i="2"/>
  <c r="J746" i="2"/>
  <c r="BK210" i="2"/>
  <c r="BK479" i="2"/>
  <c r="BK248" i="2"/>
  <c r="BK530" i="2"/>
  <c r="J837" i="2"/>
  <c r="J243" i="2"/>
  <c r="J340" i="2"/>
  <c r="BK149" i="2"/>
  <c r="BK814" i="2"/>
  <c r="BK556" i="2"/>
  <c r="J701" i="2"/>
  <c r="BK504" i="2"/>
  <c r="J819" i="2"/>
  <c r="J862" i="2"/>
  <c r="BK596" i="2"/>
  <c r="AS54" i="1"/>
  <c r="BK474" i="2"/>
  <c r="J408" i="2"/>
  <c r="BK623" i="2"/>
  <c r="J628" i="2"/>
  <c r="J789" i="2"/>
  <c r="BK281" i="2"/>
  <c r="J554" i="2"/>
  <c r="BK858" i="2"/>
  <c r="BK462" i="2"/>
  <c r="BK810" i="2"/>
  <c r="J516" i="2"/>
  <c r="J469" i="2"/>
  <c r="J560" i="2"/>
  <c r="BK107" i="2"/>
  <c r="J907" i="2"/>
  <c r="J485" i="2"/>
  <c r="BK521" i="2"/>
  <c r="J670" i="2"/>
  <c r="BK117" i="2"/>
  <c r="BK375" i="2"/>
  <c r="J706" i="2"/>
  <c r="J192" i="2"/>
  <c r="BK494" i="2"/>
  <c r="J562" i="2"/>
  <c r="BK802" i="2"/>
  <c r="J449" i="2"/>
  <c r="BK578" i="2"/>
  <c r="T101" i="2" l="1"/>
  <c r="P203" i="2"/>
  <c r="T242" i="2"/>
  <c r="R287" i="2"/>
  <c r="R380" i="2"/>
  <c r="T539" i="2"/>
  <c r="R160" i="2"/>
  <c r="T203" i="2"/>
  <c r="BK305" i="2"/>
  <c r="J305" i="2" s="1"/>
  <c r="J62" i="2" s="1"/>
  <c r="BK425" i="2"/>
  <c r="J425" i="2" s="1"/>
  <c r="J64" i="2" s="1"/>
  <c r="P490" i="2"/>
  <c r="T515" i="2"/>
  <c r="P539" i="2"/>
  <c r="P752" i="2"/>
  <c r="R101" i="2"/>
  <c r="R203" i="2"/>
  <c r="P305" i="2"/>
  <c r="T425" i="2"/>
  <c r="R515" i="2"/>
  <c r="R539" i="2"/>
  <c r="R752" i="2"/>
  <c r="R813" i="2"/>
  <c r="P101" i="2"/>
  <c r="BK203" i="2"/>
  <c r="J203" i="2" s="1"/>
  <c r="J59" i="2" s="1"/>
  <c r="R305" i="2"/>
  <c r="T380" i="2"/>
  <c r="R490" i="2"/>
  <c r="BK539" i="2"/>
  <c r="J539" i="2"/>
  <c r="J70" i="2"/>
  <c r="BK752" i="2"/>
  <c r="J752" i="2"/>
  <c r="J72" i="2"/>
  <c r="R778" i="2"/>
  <c r="P826" i="2"/>
  <c r="BK160" i="2"/>
  <c r="J160" i="2"/>
  <c r="J58" i="2"/>
  <c r="BK242" i="2"/>
  <c r="J242" i="2"/>
  <c r="J60" i="2"/>
  <c r="BK287" i="2"/>
  <c r="J287" i="2" s="1"/>
  <c r="J61" i="2" s="1"/>
  <c r="BK380" i="2"/>
  <c r="J380" i="2"/>
  <c r="J63" i="2" s="1"/>
  <c r="R425" i="2"/>
  <c r="P616" i="2"/>
  <c r="BK778" i="2"/>
  <c r="J778" i="2" s="1"/>
  <c r="J73" i="2" s="1"/>
  <c r="BK826" i="2"/>
  <c r="J826" i="2"/>
  <c r="J75" i="2" s="1"/>
  <c r="P880" i="2"/>
  <c r="P904" i="2"/>
  <c r="T912" i="2"/>
  <c r="T903" i="2" s="1"/>
  <c r="BK101" i="2"/>
  <c r="J101" i="2" s="1"/>
  <c r="J57" i="2" s="1"/>
  <c r="P160" i="2"/>
  <c r="P242" i="2"/>
  <c r="P287" i="2"/>
  <c r="T287" i="2"/>
  <c r="P380" i="2"/>
  <c r="BK490" i="2"/>
  <c r="J490" i="2" s="1"/>
  <c r="J65" i="2" s="1"/>
  <c r="BK616" i="2"/>
  <c r="J616" i="2" s="1"/>
  <c r="J71" i="2" s="1"/>
  <c r="T752" i="2"/>
  <c r="BK813" i="2"/>
  <c r="J813" i="2" s="1"/>
  <c r="J74" i="2" s="1"/>
  <c r="T826" i="2"/>
  <c r="R880" i="2"/>
  <c r="BK904" i="2"/>
  <c r="J904" i="2"/>
  <c r="J79" i="2"/>
  <c r="BK912" i="2"/>
  <c r="J912" i="2" s="1"/>
  <c r="J80" i="2" s="1"/>
  <c r="R912" i="2"/>
  <c r="T160" i="2"/>
  <c r="R242" i="2"/>
  <c r="T305" i="2"/>
  <c r="P425" i="2"/>
  <c r="T490" i="2"/>
  <c r="BK515" i="2"/>
  <c r="J515" i="2" s="1"/>
  <c r="J68" i="2" s="1"/>
  <c r="R616" i="2"/>
  <c r="T778" i="2"/>
  <c r="T813" i="2"/>
  <c r="BK880" i="2"/>
  <c r="J880" i="2"/>
  <c r="J77" i="2" s="1"/>
  <c r="T904" i="2"/>
  <c r="P912" i="2"/>
  <c r="P515" i="2"/>
  <c r="T616" i="2"/>
  <c r="P778" i="2"/>
  <c r="P813" i="2"/>
  <c r="R826" i="2"/>
  <c r="T880" i="2"/>
  <c r="R904" i="2"/>
  <c r="R903" i="2"/>
  <c r="BK510" i="2"/>
  <c r="J510" i="2"/>
  <c r="J66" i="2"/>
  <c r="BK535" i="2"/>
  <c r="J535" i="2" s="1"/>
  <c r="J69" i="2" s="1"/>
  <c r="BK861" i="2"/>
  <c r="J861" i="2"/>
  <c r="J76" i="2" s="1"/>
  <c r="BK919" i="2"/>
  <c r="J919" i="2"/>
  <c r="J81" i="2"/>
  <c r="BE145" i="2"/>
  <c r="BE149" i="2"/>
  <c r="BE155" i="2"/>
  <c r="BE243" i="2"/>
  <c r="BE264" i="2"/>
  <c r="BE267" i="2"/>
  <c r="BE419" i="2"/>
  <c r="BE532" i="2"/>
  <c r="BE536" i="2"/>
  <c r="BE552" i="2"/>
  <c r="BE558" i="2"/>
  <c r="BE560" i="2"/>
  <c r="BE574" i="2"/>
  <c r="BE576" i="2"/>
  <c r="BE578" i="2"/>
  <c r="BE582" i="2"/>
  <c r="BE592" i="2"/>
  <c r="BE594" i="2"/>
  <c r="BE596" i="2"/>
  <c r="BE648" i="2"/>
  <c r="BE686" i="2"/>
  <c r="BE810" i="2"/>
  <c r="BE889" i="2"/>
  <c r="BE895" i="2"/>
  <c r="F96" i="2"/>
  <c r="BE128" i="2"/>
  <c r="BE210" i="2"/>
  <c r="BE233" i="2"/>
  <c r="BE259" i="2"/>
  <c r="BE301" i="2"/>
  <c r="BE311" i="2"/>
  <c r="BE316" i="2"/>
  <c r="BE324" i="2"/>
  <c r="BE381" i="2"/>
  <c r="BE432" i="2"/>
  <c r="BE459" i="2"/>
  <c r="BE469" i="2"/>
  <c r="BE479" i="2"/>
  <c r="BE491" i="2"/>
  <c r="BE568" i="2"/>
  <c r="BE588" i="2"/>
  <c r="BE602" i="2"/>
  <c r="BE604" i="2"/>
  <c r="BE623" i="2"/>
  <c r="BE628" i="2"/>
  <c r="BE670" i="2"/>
  <c r="BE710" i="2"/>
  <c r="BE718" i="2"/>
  <c r="BE731" i="2"/>
  <c r="BE742" i="2"/>
  <c r="BE746" i="2"/>
  <c r="BE753" i="2"/>
  <c r="BE771" i="2"/>
  <c r="BE797" i="2"/>
  <c r="BE805" i="2"/>
  <c r="BE125" i="2"/>
  <c r="BE161" i="2"/>
  <c r="BE187" i="2"/>
  <c r="BE340" i="2"/>
  <c r="BE406" i="2"/>
  <c r="BE426" i="2"/>
  <c r="BE542" i="2"/>
  <c r="BE550" i="2"/>
  <c r="BE572" i="2"/>
  <c r="BE608" i="2"/>
  <c r="BE612" i="2"/>
  <c r="BE614" i="2"/>
  <c r="BE641" i="2"/>
  <c r="BE643" i="2"/>
  <c r="BE706" i="2"/>
  <c r="BE736" i="2"/>
  <c r="BE837" i="2"/>
  <c r="BE131" i="2"/>
  <c r="BE139" i="2"/>
  <c r="BE172" i="2"/>
  <c r="BE236" i="2"/>
  <c r="BE342" i="2"/>
  <c r="BE347" i="2"/>
  <c r="BE352" i="2"/>
  <c r="BE375" i="2"/>
  <c r="BE396" i="2"/>
  <c r="BE401" i="2"/>
  <c r="BE462" i="2"/>
  <c r="BE498" i="2"/>
  <c r="BE516" i="2"/>
  <c r="BE521" i="2"/>
  <c r="BE525" i="2"/>
  <c r="BE546" i="2"/>
  <c r="BE548" i="2"/>
  <c r="BE584" i="2"/>
  <c r="BE655" i="2"/>
  <c r="BE784" i="2"/>
  <c r="BE819" i="2"/>
  <c r="BE847" i="2"/>
  <c r="J48" i="2"/>
  <c r="BE102" i="2"/>
  <c r="BE107" i="2"/>
  <c r="BE117" i="2"/>
  <c r="BE122" i="2"/>
  <c r="BE204" i="2"/>
  <c r="BE216" i="2"/>
  <c r="BE225" i="2"/>
  <c r="BE248" i="2"/>
  <c r="BE273" i="2"/>
  <c r="BE288" i="2"/>
  <c r="BE291" i="2"/>
  <c r="BE296" i="2"/>
  <c r="BE398" i="2"/>
  <c r="BE403" i="2"/>
  <c r="BE454" i="2"/>
  <c r="BE474" i="2"/>
  <c r="BE570" i="2"/>
  <c r="BE586" i="2"/>
  <c r="BE590" i="2"/>
  <c r="BE617" i="2"/>
  <c r="BE633" i="2"/>
  <c r="BE663" i="2"/>
  <c r="BE713" i="2"/>
  <c r="BE764" i="2"/>
  <c r="BE768" i="2"/>
  <c r="BE789" i="2"/>
  <c r="BE814" i="2"/>
  <c r="BE823" i="2"/>
  <c r="BE844" i="2"/>
  <c r="BE192" i="2"/>
  <c r="BE230" i="2"/>
  <c r="BE332" i="2"/>
  <c r="BE411" i="2"/>
  <c r="BE442" i="2"/>
  <c r="BE504" i="2"/>
  <c r="BE507" i="2"/>
  <c r="BE562" i="2"/>
  <c r="BE566" i="2"/>
  <c r="BE600" i="2"/>
  <c r="BE722" i="2"/>
  <c r="BE749" i="2"/>
  <c r="BE758" i="2"/>
  <c r="BE775" i="2"/>
  <c r="BE779" i="2"/>
  <c r="BE833" i="2"/>
  <c r="BE905" i="2"/>
  <c r="BE907" i="2"/>
  <c r="BE917" i="2"/>
  <c r="BE166" i="2"/>
  <c r="BE222" i="2"/>
  <c r="BE387" i="2"/>
  <c r="BE393" i="2"/>
  <c r="BE436" i="2"/>
  <c r="BE444" i="2"/>
  <c r="BE449" i="2"/>
  <c r="BE511" i="2"/>
  <c r="BE540" i="2"/>
  <c r="BE544" i="2"/>
  <c r="BE554" i="2"/>
  <c r="BE556" i="2"/>
  <c r="BE580" i="2"/>
  <c r="BE598" i="2"/>
  <c r="BE606" i="2"/>
  <c r="BE794" i="2"/>
  <c r="BE827" i="2"/>
  <c r="BE842" i="2"/>
  <c r="BE851" i="2"/>
  <c r="BE854" i="2"/>
  <c r="BE180" i="2"/>
  <c r="BE251" i="2"/>
  <c r="BE254" i="2"/>
  <c r="BE281" i="2"/>
  <c r="BE306" i="2"/>
  <c r="BE358" i="2"/>
  <c r="BE363" i="2"/>
  <c r="BE369" i="2"/>
  <c r="BE408" i="2"/>
  <c r="BE464" i="2"/>
  <c r="BE485" i="2"/>
  <c r="BE494" i="2"/>
  <c r="BE530" i="2"/>
  <c r="BE564" i="2"/>
  <c r="BE610" i="2"/>
  <c r="BE701" i="2"/>
  <c r="BE727" i="2"/>
  <c r="BE761" i="2"/>
  <c r="BE802" i="2"/>
  <c r="BE856" i="2"/>
  <c r="BE858" i="2"/>
  <c r="BE862" i="2"/>
  <c r="BE869" i="2"/>
  <c r="BE881" i="2"/>
  <c r="BE909" i="2"/>
  <c r="BE913" i="2"/>
  <c r="BE915" i="2"/>
  <c r="BE920" i="2"/>
  <c r="F35" i="2"/>
  <c r="BD55" i="1" s="1"/>
  <c r="BD54" i="1" s="1"/>
  <c r="W33" i="1" s="1"/>
  <c r="J32" i="2"/>
  <c r="AW55" i="1" s="1"/>
  <c r="F33" i="2"/>
  <c r="BB55" i="1"/>
  <c r="BB54" i="1"/>
  <c r="W31" i="1" s="1"/>
  <c r="F34" i="2"/>
  <c r="BC55" i="1"/>
  <c r="BC54" i="1"/>
  <c r="AY54" i="1" s="1"/>
  <c r="F32" i="2"/>
  <c r="BA55" i="1"/>
  <c r="BA54" i="1"/>
  <c r="W30" i="1" s="1"/>
  <c r="P514" i="2" l="1"/>
  <c r="R514" i="2"/>
  <c r="P903" i="2"/>
  <c r="P100" i="2"/>
  <c r="P99" i="2"/>
  <c r="AU55" i="1"/>
  <c r="T514" i="2"/>
  <c r="R100" i="2"/>
  <c r="R99" i="2" s="1"/>
  <c r="T100" i="2"/>
  <c r="T99" i="2" s="1"/>
  <c r="BK100" i="2"/>
  <c r="J100" i="2"/>
  <c r="J56" i="2"/>
  <c r="BK514" i="2"/>
  <c r="J514" i="2"/>
  <c r="J67" i="2" s="1"/>
  <c r="BK903" i="2"/>
  <c r="J903" i="2" s="1"/>
  <c r="J78" i="2" s="1"/>
  <c r="AW54" i="1"/>
  <c r="AK30" i="1"/>
  <c r="AU54" i="1"/>
  <c r="AX54" i="1"/>
  <c r="J31" i="2"/>
  <c r="AV55" i="1" s="1"/>
  <c r="AT55" i="1" s="1"/>
  <c r="F31" i="2"/>
  <c r="AZ55" i="1" s="1"/>
  <c r="AZ54" i="1" s="1"/>
  <c r="W29" i="1" s="1"/>
  <c r="W32" i="1"/>
  <c r="BK99" i="2" l="1"/>
  <c r="J99" i="2"/>
  <c r="J55" i="2"/>
  <c r="AV54" i="1"/>
  <c r="AK29" i="1"/>
  <c r="J28" i="2" l="1"/>
  <c r="AG55" i="1"/>
  <c r="AG54" i="1"/>
  <c r="AK26" i="1"/>
  <c r="AT54" i="1"/>
  <c r="J37" i="2" l="1"/>
  <c r="AN54" i="1"/>
  <c r="AN55" i="1"/>
  <c r="AK35" i="1"/>
</calcChain>
</file>

<file path=xl/sharedStrings.xml><?xml version="1.0" encoding="utf-8"?>
<sst xmlns="http://schemas.openxmlformats.org/spreadsheetml/2006/main" count="7740" uniqueCount="1502">
  <si>
    <t>Export Komplet</t>
  </si>
  <si>
    <t>VZ</t>
  </si>
  <si>
    <t>2.0</t>
  </si>
  <si>
    <t>ZAMOK</t>
  </si>
  <si>
    <t>False</t>
  </si>
  <si>
    <t>{b13ff2cd-39d5-4d89-ae85-ce139b7701de}</t>
  </si>
  <si>
    <t>0,01</t>
  </si>
  <si>
    <t>21</t>
  </si>
  <si>
    <t>15</t>
  </si>
  <si>
    <t>REKAPITULACE STAVBY</t>
  </si>
  <si>
    <t>v ---  níže se nacházejí doplnkové a pomocné údaje k sestavám  --- v</t>
  </si>
  <si>
    <t>Návod na vyplnění</t>
  </si>
  <si>
    <t>0,001</t>
  </si>
  <si>
    <t>Kód:</t>
  </si>
  <si>
    <t>230102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</si>
  <si>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</si>
  <si>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</si>
  <si>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a přístavba bývalé hasičárny, Výškov</t>
  </si>
  <si>
    <t>KSO:</t>
  </si>
  <si>
    <t/>
  </si>
  <si>
    <t>CC-CZ:</t>
  </si>
  <si>
    <t>Místo:</t>
  </si>
  <si>
    <t>Výškov</t>
  </si>
  <si>
    <t>Datum:</t>
  </si>
  <si>
    <t>6. 9. 2023</t>
  </si>
  <si>
    <t>Zadavatel:</t>
  </si>
  <si>
    <t>IČ:</t>
  </si>
  <si>
    <t>Městys Chodová Planá</t>
  </si>
  <si>
    <t>DIČ:</t>
  </si>
  <si>
    <t>Uchazeč:</t>
  </si>
  <si>
    <t>Vyplň údaj</t>
  </si>
  <si>
    <t>Projektant:</t>
  </si>
  <si>
    <t>64825663</t>
  </si>
  <si>
    <t>S P I R A L spol. s r. o.</t>
  </si>
  <si>
    <t>CZ64825663</t>
  </si>
  <si>
    <t>True</t>
  </si>
  <si>
    <t>Zpracovatel:</t>
  </si>
  <si>
    <t>Ladislav Sadílek</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</si>
  <si>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</si>
  <si>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</si>
  <si>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</si>
  <si>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</si>
  <si>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</si>
  <si>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</si>
  <si>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</si>
  <si>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</si>
  <si>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</si>
  <si>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</si>
  <si>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</si>
  <si>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</si>
  <si>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</si>
  <si>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</si>
  <si>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</si>
  <si>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</si>
  <si>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</si>
  <si>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</si>
  <si>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</si>
  <si>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</si>
  <si>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</si>
  <si>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</si>
  <si>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</si>
  <si>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</si>
  <si>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</si>
  <si>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</si>
  <si>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</si>
  <si>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</si>
  <si>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</si>
  <si>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</si>
  <si>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</si>
  <si>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</si>
  <si>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</si>
  <si>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</si>
  <si>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</si>
  <si>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</si>
  <si>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</si>
  <si>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IMPORT</t>
  </si>
  <si>
    <t>{00000000-0000-0000-0000-000000000000}</t>
  </si>
  <si>
    <t>/</t>
  </si>
  <si>
    <t>STA</t>
  </si>
  <si>
    <t>1</t>
  </si>
  <si>
    <t>###NOINSERT###</t>
  </si>
  <si>
    <t>2</t>
  </si>
  <si>
    <t>KRYCÍ LIST SOUPISU PRACÍ</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</si>
  <si>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</si>
  <si>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</si>
  <si>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</si>
  <si>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</si>
  <si>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</si>
  <si>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</si>
  <si>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</si>
  <si>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</si>
  <si>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</si>
  <si>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</si>
  <si>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</si>
  <si>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</si>
  <si>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</si>
  <si>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</si>
  <si>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</si>
  <si>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</si>
  <si>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</si>
  <si>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721 - Zdravotechnika - vnitřní kanalizace</t>
  </si>
  <si>
    <t xml:space="preserve">    741 - Elektroinstalace - silnoproud</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</si>
  <si>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</si>
  <si>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</si>
  <si>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</si>
  <si>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</si>
  <si>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</si>
  <si>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783 - Dokončovací práce - nátěry</t>
  </si>
  <si>
    <t xml:space="preserve">    784 - Dokončovací práce - malby a tapety</t>
  </si>
  <si>
    <t>VRN - Vedlejší rozpočtové náklady</t>
  </si>
  <si>
    <t xml:space="preserve">    VRN1 - Průzkumné, geodetické a projektové práce</t>
  </si>
  <si>
    <t xml:space="preserve">    VRN3 - Zařízení staveniště</t>
  </si>
  <si>
    <t xml:space="preserve">    VRN9 -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</si>
  <si>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</si>
  <si>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</si>
  <si>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</si>
  <si>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</si>
  <si>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</si>
  <si>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</si>
  <si>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</si>
  <si>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</si>
  <si>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</si>
  <si>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</si>
  <si>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</si>
  <si>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</si>
  <si>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</si>
  <si>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</si>
  <si>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</si>
  <si>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</si>
  <si>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</si>
  <si>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</si>
  <si>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122251102</t>
  </si>
  <si>
    <t>Odkopávky a prokopávky nezapažené v hornině třídy těžitelnosti I skupiny 3 objem do 50 m3 strojně</t>
  </si>
  <si>
    <t>m3</t>
  </si>
  <si>
    <t>CS ÚRS 2023 02</t>
  </si>
  <si>
    <t>4</t>
  </si>
  <si>
    <t>-1645520961</t>
  </si>
  <si>
    <t>PP</t>
  </si>
  <si>
    <t>Odkopávky a prokopávky nezapažené strojně v hornině třídy těžitelnosti I skupiny 3 přes 20 do 50 m3</t>
  </si>
  <si>
    <t>Online PSC</t>
  </si>
  <si>
    <t>https://podminky.urs.cz/item/CS_URS_2023_02/122251102</t>
  </si>
  <si>
    <t>VV</t>
  </si>
  <si>
    <t>(13,225*5,6*0,4)+(5*3*0,4)</t>
  </si>
  <si>
    <t>Součet</t>
  </si>
  <si>
    <t>132251102</t>
  </si>
  <si>
    <t>Hloubení rýh nezapažených š do 800 mm v hornině třídy těžitelnosti I skupiny 3 objem do 50 m3 strojně</t>
  </si>
  <si>
    <t>-445462283</t>
  </si>
  <si>
    <t>Hloubení nezapažených rýh šířky do 800 mm strojně s urovnáním dna do předepsaného profilu a spádu v hornině třídy těžitelnosti I skupiny 3 přes 20 do 50 m3</t>
  </si>
  <si>
    <t>https://podminky.urs.cz/item/CS_URS_2023_02/132251102</t>
  </si>
  <si>
    <t>(3,425+4,6+3,425)*0,8*0,9</t>
  </si>
  <si>
    <t>(2,7+4+7+3,7)*0,8*0,9</t>
  </si>
  <si>
    <t>(4,8+4+4,5+4,3)*0,8*0,9</t>
  </si>
  <si>
    <t>1,5*0,9*0,5</t>
  </si>
  <si>
    <t>dešťová k.</t>
  </si>
  <si>
    <t>(16,8+18,4+8,3+5,2)*0,5*0,8</t>
  </si>
  <si>
    <t>3</t>
  </si>
  <si>
    <t>162751117</t>
  </si>
  <si>
    <t>Vodorovné přemístění přes 9 000 do 10000 m výkopku/sypaniny z horniny třídy těžitelnosti I skupiny 1 až 3</t>
  </si>
  <si>
    <t>-1332648234</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</si>
  <si>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</si>
  <si>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https://podminky.urs.cz/item/CS_URS_2023_02/162751117</t>
  </si>
  <si>
    <t>35,624+53,599-27,996</t>
  </si>
  <si>
    <t>162751119</t>
  </si>
  <si>
    <t>Příplatek k vodorovnému přemístění výkopku/sypaniny z horniny třídy těžitelnosti I skupiny 1 až 3 ZKD 1000 m přes 10000 m</t>
  </si>
  <si>
    <t>1720424447</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</si>
  <si>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</si>
  <si>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https://podminky.urs.cz/item/CS_URS_2023_02/162751119</t>
  </si>
  <si>
    <t>5</t>
  </si>
  <si>
    <t>167151101</t>
  </si>
  <si>
    <t>Nakládání výkopku z hornin třídy těžitelnosti I skupiny 1 až 3 do 100 m3</t>
  </si>
  <si>
    <t>-266711202</t>
  </si>
  <si>
    <t>Nakládání, skládání a překládání neulehlého výkopku nebo sypaniny strojně nakládání, množství do 100 m3, z horniny třídy těžitelnosti I, skupiny 1 až 3</t>
  </si>
  <si>
    <t>https://podminky.urs.cz/item/CS_URS_2023_02/167151101</t>
  </si>
  <si>
    <t>6</t>
  </si>
  <si>
    <t>171201231</t>
  </si>
  <si>
    <t>Poplatek za uložení zeminy a kamení na recyklační skládce (skládkovné) kód odpadu 17 05 04</t>
  </si>
  <si>
    <t>t</t>
  </si>
  <si>
    <t>1001078236</t>
  </si>
  <si>
    <t>Poplatek za uložení stavebního odpadu na recyklační skládce (skládkovné) zeminy a kamení zatříděného do Katalogu odpadů pod kódem 17 05 04</t>
  </si>
  <si>
    <t>https://podminky.urs.cz/item/CS_URS_2023_02/171201231</t>
  </si>
  <si>
    <t>7</t>
  </si>
  <si>
    <t>174111101</t>
  </si>
  <si>
    <t>Zásyp jam, šachet rýh nebo kolem objektů sypaninou se zhutněním ručně</t>
  </si>
  <si>
    <t>-349936485</t>
  </si>
  <si>
    <t>Zásyp sypaninou z jakékoliv horniny ručně s uložením výkopku ve vrstvách se zhutněním jam, šachet, rýh nebo kolem objektů v těchto vykopávkách</t>
  </si>
  <si>
    <t>https://podminky.urs.cz/item/CS_URS_2023_02/174111101</t>
  </si>
  <si>
    <t>obsyp základů</t>
  </si>
  <si>
    <t>34,119-14,13-4,168</t>
  </si>
  <si>
    <t>(16,8+18,4+8,3+5,2)*0,5*0,5</t>
  </si>
  <si>
    <t>8</t>
  </si>
  <si>
    <t>175151101</t>
  </si>
  <si>
    <t>Obsypání potrubí strojně sypaninou bez prohození, uloženou do 3 m</t>
  </si>
  <si>
    <t>-1872803977</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</si>
  <si>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</si>
  <si>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https://podminky.urs.cz/item/CS_URS_2023_02/175151101</t>
  </si>
  <si>
    <t>(16,8+18,4+8,3+5,2)*0,5*0,2</t>
  </si>
  <si>
    <t>9</t>
  </si>
  <si>
    <t>M</t>
  </si>
  <si>
    <t>58337310</t>
  </si>
  <si>
    <t>štěrkopísek frakce 0/4</t>
  </si>
  <si>
    <t>1040323798</t>
  </si>
  <si>
    <t>4,87*2 "Přepočtené koeficientem množství</t>
  </si>
  <si>
    <t>10</t>
  </si>
  <si>
    <t>181311103</t>
  </si>
  <si>
    <t>Rozprostření ornice tl vrstvy do 200 mm v rovině nebo ve svahu do 1:5 ručně</t>
  </si>
  <si>
    <t>m2</t>
  </si>
  <si>
    <t>-1178939977</t>
  </si>
  <si>
    <t>Rozprostření a urovnání ornice v rovině nebo ve svahu sklonu do 1:5 ručně při souvislé ploše, tl. vrstvy do 200 mm</t>
  </si>
  <si>
    <t>https://podminky.urs.cz/item/CS_URS_2023_02/181311103</t>
  </si>
  <si>
    <t>po výkopech kanalizace</t>
  </si>
  <si>
    <t>(16,8+18,4+8,3+5,2)*1</t>
  </si>
  <si>
    <t>11</t>
  </si>
  <si>
    <t>181912112</t>
  </si>
  <si>
    <t>Úprava pláně v hornině třídy těžitelnosti I skupiny 3 se zhutněním ručně</t>
  </si>
  <si>
    <t>-612037948</t>
  </si>
  <si>
    <t>Úprava pláně vyrovnáním výškových rozdílů ručně v hornině třídy těžitelnosti I skupiny 3 se zhutněním</t>
  </si>
  <si>
    <t>https://podminky.urs.cz/item/CS_URS_2023_02/181912112</t>
  </si>
  <si>
    <t>14,7+24,59+17,42</t>
  </si>
  <si>
    <t>Zakládání</t>
  </si>
  <si>
    <t>12</t>
  </si>
  <si>
    <t>271532212</t>
  </si>
  <si>
    <t>Podsyp pod základové konstrukce se zhutněním z hrubého kameniva frakce 16 až 32 mm</t>
  </si>
  <si>
    <t>-996194684</t>
  </si>
  <si>
    <t>Podsyp pod základové konstrukce se zhutněním a urovnáním povrchu z kameniva hrubého, frakce 16 - 32 mm</t>
  </si>
  <si>
    <t>https://podminky.urs.cz/item/CS_URS_2023_02/271532212</t>
  </si>
  <si>
    <t>(14,7+24,59+17,42)*0,15</t>
  </si>
  <si>
    <t>13</t>
  </si>
  <si>
    <t>271542211</t>
  </si>
  <si>
    <t>Podsyp pod základové konstrukce se zhutněním z netříděné štěrkodrtě</t>
  </si>
  <si>
    <t>-1326347913</t>
  </si>
  <si>
    <t>Podsyp pod základové konstrukce se zhutněním a urovnáním povrchu ze štěrkodrtě netříděné</t>
  </si>
  <si>
    <t>https://podminky.urs.cz/item/CS_URS_2023_02/271542211</t>
  </si>
  <si>
    <t>frakce 0-63</t>
  </si>
  <si>
    <t>14</t>
  </si>
  <si>
    <t>274313611</t>
  </si>
  <si>
    <t>Základové pásy z betonu tř. C 16/20</t>
  </si>
  <si>
    <t>982304085</t>
  </si>
  <si>
    <t>Základy z betonu prostého pasy betonu kamenem neprokládaného tř. C 16/20</t>
  </si>
  <si>
    <t>https://podminky.urs.cz/item/CS_URS_2023_02/274313611</t>
  </si>
  <si>
    <t>(3,425+4,6+3,425)*0,3*0,05</t>
  </si>
  <si>
    <t>(2,7+4+7+3,7)*0,3*0,05</t>
  </si>
  <si>
    <t>(4,8+4,4)*0,3*0,05</t>
  </si>
  <si>
    <t>(1+4+4,3)*0,4*0,05</t>
  </si>
  <si>
    <t>279113134</t>
  </si>
  <si>
    <t>Základová zeď tl přes 250 do 300 mm z tvárnic ztraceného bednění včetně výplně z betonu tř. C 16/20</t>
  </si>
  <si>
    <t>-1596347528</t>
  </si>
  <si>
    <t>Základové zdi z tvárnic ztraceného bednění včetně výplně z betonu bez zvláštních nároků na vliv prostředí třídy C 16/20, tloušťky zdiva přes 250 do 300 mm</t>
  </si>
  <si>
    <t>https://podminky.urs.cz/item/CS_URS_2023_02/279113134</t>
  </si>
  <si>
    <t>(3,425+4,6+3,425)*1</t>
  </si>
  <si>
    <t>(2,7+4+7+3,7)*1,25</t>
  </si>
  <si>
    <t>(4,8*1,75)+(4,4*1,25)</t>
  </si>
  <si>
    <t>16</t>
  </si>
  <si>
    <t>279113135</t>
  </si>
  <si>
    <t>Základová zeď tl přes 300 do 400 mm z tvárnic ztraceného bednění včetně výplně z betonu tř. C 16/20</t>
  </si>
  <si>
    <t>-351875362</t>
  </si>
  <si>
    <t>Základové zdi z tvárnic ztraceného bednění včetně výplně z betonu bez zvláštních nároků na vliv prostředí třídy C 16/20, tloušťky zdiva přes 300 do 400 mm</t>
  </si>
  <si>
    <t>https://podminky.urs.cz/item/CS_URS_2023_02/279113135</t>
  </si>
  <si>
    <t>(1*0,5)+(4*1,25)+(4,3*1,75)</t>
  </si>
  <si>
    <t>17</t>
  </si>
  <si>
    <t>279361821</t>
  </si>
  <si>
    <t>Výztuž základových zdí nosných betonářskou ocelí 10 505</t>
  </si>
  <si>
    <t>1476606136</t>
  </si>
  <si>
    <t>Výztuž základových zdí nosných svislých nebo odkloněných od svislice, rovinných nebo oblých, deskových nebo žebrových, včetně výztuže jejich žeber z betonářské oceli 10 505 (R) nebo BSt 500</t>
  </si>
  <si>
    <t>https://podminky.urs.cz/item/CS_URS_2023_02/279361821</t>
  </si>
  <si>
    <t>vodorovná R10</t>
  </si>
  <si>
    <t>(3,425+4,6+3,425)*8*0,00062*1,1</t>
  </si>
  <si>
    <t>(2,7+4+7+3,7)*10*0,00062*1,1</t>
  </si>
  <si>
    <t>((4,8*1,75)*14*0,00062*1,1)+((4,4*1,25)*10*0,00062*1,1)</t>
  </si>
  <si>
    <t>(4*10*0,00062*1,1)+(4,3*14*0,00062*1,1)</t>
  </si>
  <si>
    <t>svislá R10</t>
  </si>
  <si>
    <t>193*1,3*0,00062*1,1</t>
  </si>
  <si>
    <t>Svislé a kompletní konstrukce</t>
  </si>
  <si>
    <t>18</t>
  </si>
  <si>
    <t>311113143</t>
  </si>
  <si>
    <t>Nosná zeď tl přes 200 do 250 mm z hladkých tvárnic ztraceného bednění včetně výplně z betonu tř. C 20/25</t>
  </si>
  <si>
    <t>2081679325</t>
  </si>
  <si>
    <t>Nadzákladové zdi z tvárnic ztraceného bednění betonových hladkých, včetně výplně z betonu třídy C 20/25, tloušťky zdiva přes 200 do 250 mm</t>
  </si>
  <si>
    <t>https://podminky.urs.cz/item/CS_URS_2023_02/311113143</t>
  </si>
  <si>
    <t>zakládací vrstva zdiva</t>
  </si>
  <si>
    <t>(8,5+4,1+4,5+(7,1*2)+4)*0,25</t>
  </si>
  <si>
    <t>19</t>
  </si>
  <si>
    <t>311272111</t>
  </si>
  <si>
    <t>Zdivo z pórobetonových tvárnic hladkých do P2 do 450 kg/m3 na tenkovrstvou maltu tl 250 mm</t>
  </si>
  <si>
    <t>206881678</t>
  </si>
  <si>
    <t>Zdivo z pórobetonových tvárnic na tenké maltové lože, tl. zdiva 250 mm pevnost tvárnic do P2, objemová hmotnost do 450 kg/m3 hladkých</t>
  </si>
  <si>
    <t>https://podminky.urs.cz/item/CS_URS_2023_02/311272111</t>
  </si>
  <si>
    <t>(8,5+4,1+4,5+(7,1*2)+4)*2,25</t>
  </si>
  <si>
    <t>(4,6*1,8)-(1*1*2)-(1*2,125)-(3,5*2,25)+(1,15*4)</t>
  </si>
  <si>
    <t>20</t>
  </si>
  <si>
    <t>311361821</t>
  </si>
  <si>
    <t>Výztuž nosných zdí betonářskou ocelí 10 505</t>
  </si>
  <si>
    <t>-605397835</t>
  </si>
  <si>
    <t>Výztuž nadzákladových zdí nosných svislých nebo odkloněných od svislice, rovných nebo oblých z betonářské oceli 10 505 (R) nebo BSt 500</t>
  </si>
  <si>
    <t>https://podminky.urs.cz/item/CS_URS_2023_02/311361821</t>
  </si>
  <si>
    <t>(8,5+4,1+4,5+(7,1*2)+4)*2*0,00062*1,1</t>
  </si>
  <si>
    <t>314272500</t>
  </si>
  <si>
    <t>Komínové těleso betonové s integrovanou izolací dvouprůduchové s izostatickými vložkami D 18/20 cm v 3 m</t>
  </si>
  <si>
    <t>soubor</t>
  </si>
  <si>
    <t>837680741</t>
  </si>
  <si>
    <t>Komín dvouprůduchový z lehčeného betonu s integrovanou izolací s izostatickými vložkami komínové těleso výšky 3 m bez větrací šachty, světlý průměr vložky 18/20 cm</t>
  </si>
  <si>
    <t>https://podminky.urs.cz/item/CS_URS_2023_02/314272500</t>
  </si>
  <si>
    <t>22</t>
  </si>
  <si>
    <t>314272514</t>
  </si>
  <si>
    <t>Příplatek ke komínovému tělesu dvouprůduchovému betonovému s integrovanou izolací s izostatickými vložkami D 18/20 cm ZKD 1 m výšky</t>
  </si>
  <si>
    <t>m</t>
  </si>
  <si>
    <t>-1653681532</t>
  </si>
  <si>
    <t>Komín dvouprůduchový z lehčeného betonu s integrovanou izolací s izostatickými vložkami komínové těleso výšky 3 m Příplatek k ceně za každý další i započatý metr výšky komínového tělesa přes 3 m bez větrací šachty, světlý průměr vložek 18/20 cm</t>
  </si>
  <si>
    <t>https://podminky.urs.cz/item/CS_URS_2023_02/314272514</t>
  </si>
  <si>
    <t>5,25-3</t>
  </si>
  <si>
    <t>23</t>
  </si>
  <si>
    <t>314272526</t>
  </si>
  <si>
    <t>Komínový plášť imitace obezdění pro dvouprůduchový betonový komín vložky 14/20, 16/20, 18/20 cm v 1,50 m</t>
  </si>
  <si>
    <t>kus</t>
  </si>
  <si>
    <t>1708840968</t>
  </si>
  <si>
    <t>Komín dvouprůduchový z lehčeného betonu s integrovanou izolací s izostatickými vložkami ukončení v nadstřešní části komínu komínovým pláštěm z vláknitého betonu s krycí deskou bez větrací šachty výšky 150 cm imitace obezdění, světlý průměr vložek 14/20, 16/20 18/20 cm</t>
  </si>
  <si>
    <t>https://podminky.urs.cz/item/CS_URS_2023_02/314272526</t>
  </si>
  <si>
    <t>24</t>
  </si>
  <si>
    <t>317141423</t>
  </si>
  <si>
    <t>Překlad plochý z pórobetonu š 125 mm dl přes 1300 do 1500 mm</t>
  </si>
  <si>
    <t>-979395121</t>
  </si>
  <si>
    <t>Překlady ploché prefabrikované z pórobetonu osazené do tenkého maltového lože, včetně slepení dvou překladů vedle sebe po celé délce boční plochy, výšky překladu do 200 mm šířky 125 mm, délky překladu přes 1300 do 1500 mm</t>
  </si>
  <si>
    <t>https://podminky.urs.cz/item/CS_URS_2023_02/317141423</t>
  </si>
  <si>
    <t>25</t>
  </si>
  <si>
    <t>346272216</t>
  </si>
  <si>
    <t>Přizdívka z pórobetonových tvárnic tl 50 mm</t>
  </si>
  <si>
    <t>1353647774</t>
  </si>
  <si>
    <t>Přizdívky z pórobetonových tvárnic objemová hmotnost do 500 kg/m3, na tenké maltové lože, tloušťka přizdívky 50 mm</t>
  </si>
  <si>
    <t>https://podminky.urs.cz/item/CS_URS_2023_02/346272216</t>
  </si>
  <si>
    <t>nad věncem</t>
  </si>
  <si>
    <t>8,5*2*0,25</t>
  </si>
  <si>
    <t>Vodorovné konstrukce</t>
  </si>
  <si>
    <t>26</t>
  </si>
  <si>
    <t>413351111</t>
  </si>
  <si>
    <t>Zřízení bednění nosníků a průvlaků bez podpěrné kce výšky do 100 cm</t>
  </si>
  <si>
    <t>1811053073</t>
  </si>
  <si>
    <t>Bednění nosníků a průvlaků - bez podpěrné konstrukce výška nosníku po spodní líc stropní desky do 100 cm zřízení</t>
  </si>
  <si>
    <t>https://podminky.urs.cz/item/CS_URS_2023_02/413351111</t>
  </si>
  <si>
    <t>(3,5*0,25)+(2,2*0,25)</t>
  </si>
  <si>
    <t>27</t>
  </si>
  <si>
    <t>413351112</t>
  </si>
  <si>
    <t>Odstranění bednění nosníků a průvlaků bez podpěrné kce výšky do 100 cm</t>
  </si>
  <si>
    <t>-943366254</t>
  </si>
  <si>
    <t>Bednění nosníků a průvlaků - bez podpěrné konstrukce výška nosníku po spodní líc stropní desky do 100 cm odstranění</t>
  </si>
  <si>
    <t>https://podminky.urs.cz/item/CS_URS_2023_02/413351112</t>
  </si>
  <si>
    <t>28</t>
  </si>
  <si>
    <t>413352111</t>
  </si>
  <si>
    <t>Zřízení podpěrné konstrukce nosníků výšky podepření do 4 m pro nosník výšky do 100 cm</t>
  </si>
  <si>
    <t>700007436</t>
  </si>
  <si>
    <t>Podpěrná konstrukce nosníků a průvlaků výšky podepření do 4 m výšky nosníku (po spodní hranu stropní desky) do 100 cm zřízení</t>
  </si>
  <si>
    <t>https://podminky.urs.cz/item/CS_URS_2023_02/413352111</t>
  </si>
  <si>
    <t>29</t>
  </si>
  <si>
    <t>417321515</t>
  </si>
  <si>
    <t>Ztužující pásy a věnce ze ŽB tř. C 25/30</t>
  </si>
  <si>
    <t>475918198</t>
  </si>
  <si>
    <t>Ztužující pásy a věnce z betonu železového (bez výztuže) tř. C 25/30</t>
  </si>
  <si>
    <t>https://podminky.urs.cz/item/CS_URS_2023_02/417321515</t>
  </si>
  <si>
    <t>(8,5+4,1+4,5+(7,1*2)+4)*0,25*0,25</t>
  </si>
  <si>
    <t>30</t>
  </si>
  <si>
    <t>417351115</t>
  </si>
  <si>
    <t>Zřízení bednění ztužujících věnců</t>
  </si>
  <si>
    <t>-1484998446</t>
  </si>
  <si>
    <t>Bednění bočnic ztužujících pásů a věnců včetně vzpěr zřízení</t>
  </si>
  <si>
    <t>https://podminky.urs.cz/item/CS_URS_2023_02/417351115</t>
  </si>
  <si>
    <t>(8,5+4,1+4,5+(7,1*2)+4)*0,25*2</t>
  </si>
  <si>
    <t>31</t>
  </si>
  <si>
    <t>417351116</t>
  </si>
  <si>
    <t>Odstranění bednění ztužujících věnců</t>
  </si>
  <si>
    <t>-210904567</t>
  </si>
  <si>
    <t>Bednění bočnic ztužujících pásů a věnců včetně vzpěr odstranění</t>
  </si>
  <si>
    <t>https://podminky.urs.cz/item/CS_URS_2023_02/417351116</t>
  </si>
  <si>
    <t>32</t>
  </si>
  <si>
    <t>417361821</t>
  </si>
  <si>
    <t>Výztuž ztužujících pásů a věnců betonářskou ocelí 10 505</t>
  </si>
  <si>
    <t>533957574</t>
  </si>
  <si>
    <t>Výztuž ztužujících pásů a věnců z betonářské oceli 10 505 (R) nebo BSt 500</t>
  </si>
  <si>
    <t>https://podminky.urs.cz/item/CS_URS_2023_02/417361821</t>
  </si>
  <si>
    <t>(8,5+4,1+4,5+(7,1*2)+4)*4*0,00062*1,1</t>
  </si>
  <si>
    <t>145*1*0,00022*1,1</t>
  </si>
  <si>
    <t>33</t>
  </si>
  <si>
    <t>451573111</t>
  </si>
  <si>
    <t>Lože pod potrubí otevřený výkop ze štěrkopísku</t>
  </si>
  <si>
    <t>-213533880</t>
  </si>
  <si>
    <t>Lože pod potrubí, stoky a drobné objekty v otevřeném výkopu z písku a štěrkopísku do 63 mm</t>
  </si>
  <si>
    <t>https://podminky.urs.cz/item/CS_URS_2023_02/451573111</t>
  </si>
  <si>
    <t>(16,8+18,4+8,3+5,2)*0,5*0,1</t>
  </si>
  <si>
    <t>výústní objekt</t>
  </si>
  <si>
    <t>3,5*0,25</t>
  </si>
  <si>
    <t>34</t>
  </si>
  <si>
    <t>465513256</t>
  </si>
  <si>
    <t>Dlažba svahu u opěr z upraveného lomového žulového kamene tl 250 mm do lože C 25/30 pl do 10 m2</t>
  </si>
  <si>
    <t>1507910260</t>
  </si>
  <si>
    <t>Dlažba svahu u mostních opěr z upraveného lomového žulového kamene s vyspárováním maltou MC 25, šíře spáry 15 mm do betonového lože C 25/30 tloušťky 250 mm, plochy do 10 m2</t>
  </si>
  <si>
    <t>https://podminky.urs.cz/item/CS_URS_2023_02/465513256</t>
  </si>
  <si>
    <t>3,5</t>
  </si>
  <si>
    <t>Komunikace pozemní</t>
  </si>
  <si>
    <t>35</t>
  </si>
  <si>
    <t>566901132</t>
  </si>
  <si>
    <t>Vyspravení podkladu po překopech inženýrských sítí plochy do 15 m2 štěrkodrtí tl. 150 mm</t>
  </si>
  <si>
    <t>-1934268961</t>
  </si>
  <si>
    <t>Vyspravení podkladu po překopech inženýrských sítí plochy do 15 m2 s rozprostřením a zhutněním štěrkodrtí tl. 150 mm</t>
  </si>
  <si>
    <t>https://podminky.urs.cz/item/CS_URS_2023_02/566901132</t>
  </si>
  <si>
    <t>36</t>
  </si>
  <si>
    <t>572340112</t>
  </si>
  <si>
    <t>Vyspravení krytu komunikací po překopech pl do 15 m2 asfaltovým betonem ACO (AB) tl přes 50 do 70 mm</t>
  </si>
  <si>
    <t>-973345005</t>
  </si>
  <si>
    <t>Vyspravení krytu komunikací po překopech inženýrských sítí plochy do 15 m2 asfaltovým betonem ACO (AB), po zhutnění tl. přes 50 do 70 mm</t>
  </si>
  <si>
    <t>https://podminky.urs.cz/item/CS_URS_2023_02/572340112</t>
  </si>
  <si>
    <t>3,5*0,5</t>
  </si>
  <si>
    <t>37</t>
  </si>
  <si>
    <t>596211111</t>
  </si>
  <si>
    <t>Kladení zámkové dlažby komunikací pro pěší ručně tl 60 mm skupiny A pl přes 50 do 100 m2</t>
  </si>
  <si>
    <t>-401387595</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</si>
  <si>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50 do 100 m2</t>
  </si>
  <si>
    <t>https://podminky.urs.cz/item/CS_URS_2023_02/596211111</t>
  </si>
  <si>
    <t>(14,7+24,59+17,42)</t>
  </si>
  <si>
    <t>38</t>
  </si>
  <si>
    <t>59245018</t>
  </si>
  <si>
    <t>dlažba tvar obdélník betonová 200x100x60mm přírodní</t>
  </si>
  <si>
    <t>1369671732</t>
  </si>
  <si>
    <t>56,71*1,03 "Přepočtené koeficientem množství</t>
  </si>
  <si>
    <t>Úpravy povrchů, podlahy a osazování výplní</t>
  </si>
  <si>
    <t>39</t>
  </si>
  <si>
    <t>612131121</t>
  </si>
  <si>
    <t>Penetrační disperzní nátěr vnitřních stěn nanášený ručně</t>
  </si>
  <si>
    <t>1312275140</t>
  </si>
  <si>
    <t>Podkladní a spojovací vrstva vnitřních omítaných ploch penetrace disperzní nanášená ručně stěn</t>
  </si>
  <si>
    <t>https://podminky.urs.cz/item/CS_URS_2023_02/612131121</t>
  </si>
  <si>
    <t>(3,5+7,1+4,25+4,1+0,4)*2*2,5</t>
  </si>
  <si>
    <t>40</t>
  </si>
  <si>
    <t>612321141</t>
  </si>
  <si>
    <t>Vápenocementová omítka štuková dvouvrstvá vnitřních stěn nanášená ručně</t>
  </si>
  <si>
    <t>711944651</t>
  </si>
  <si>
    <t>Omítka vápenocementová vnitřních ploch nanášená ručně dvouvrstvá, tloušťky jádrové omítky do 10 mm a tloušťky štuku do 3 mm štuková svislých konstrukcí stěn</t>
  </si>
  <si>
    <t>https://podminky.urs.cz/item/CS_URS_2023_02/612321141</t>
  </si>
  <si>
    <t>41</t>
  </si>
  <si>
    <t>622131121</t>
  </si>
  <si>
    <t>Penetrační nátěr vnějších stěn nanášený ručně</t>
  </si>
  <si>
    <t>389342743</t>
  </si>
  <si>
    <t>Podkladní a spojovací vrstva vnějších omítaných ploch penetrace nanášená ručně stěn</t>
  </si>
  <si>
    <t>https://podminky.urs.cz/item/CS_URS_2023_02/622131121</t>
  </si>
  <si>
    <t>(8,5+4,6+4,5+3+4+7,6)*2,815</t>
  </si>
  <si>
    <t>(-1*1*2)+(-3,5*2,5)+(-2,25*1,25)+(1*3*0,25*2)+((2,25+3,5+2,25)*0,25)+((1,25+2,25+1,25)*0,25)</t>
  </si>
  <si>
    <t>Mezisoučet</t>
  </si>
  <si>
    <t>(8,5+4,6+4,5+3+4+7,6)*0,35</t>
  </si>
  <si>
    <t>42</t>
  </si>
  <si>
    <t>622142001</t>
  </si>
  <si>
    <t>Potažení vnějších stěn sklovláknitým pletivem vtlačeným do tenkovrstvé hmoty</t>
  </si>
  <si>
    <t>-2095354325</t>
  </si>
  <si>
    <t>Potažení vnějších ploch pletivem v ploše nebo pruzích, na plném podkladu sklovláknitým vtlačením do tmelu stěn</t>
  </si>
  <si>
    <t>https://podminky.urs.cz/item/CS_URS_2023_02/622142001</t>
  </si>
  <si>
    <t>43</t>
  </si>
  <si>
    <t>622143003</t>
  </si>
  <si>
    <t>Montáž omítkových plastových nebo pozinkovaných rohových profilů</t>
  </si>
  <si>
    <t>-171564967</t>
  </si>
  <si>
    <t>Montáž omítkových profilů plastových, pozinkovaných nebo dřevěných upevněných vtlačením do podkladní vrstvy nebo přibitím rohových s tkaninou</t>
  </si>
  <si>
    <t>https://podminky.urs.cz/item/CS_URS_2023_02/622143003</t>
  </si>
  <si>
    <t>vnitřní část</t>
  </si>
  <si>
    <t>2,25+1+2,25+(3*1*2)+(2,45*2)+(1,25*2)+2,25+(2,25*2)+3,5</t>
  </si>
  <si>
    <t>venkovní část</t>
  </si>
  <si>
    <t>(1*3*2)+2,25+3,5+2,25+1,25+2,25+1,25+(5*2,815)</t>
  </si>
  <si>
    <t>44</t>
  </si>
  <si>
    <t>55343025</t>
  </si>
  <si>
    <t>profil rohový Pz+PVC pro vnější omítky tl 7mm</t>
  </si>
  <si>
    <t>747870658</t>
  </si>
  <si>
    <t>45</t>
  </si>
  <si>
    <t>55343021</t>
  </si>
  <si>
    <t>profil rohový Pz s kulatou hlavou pro vnitřní omítky tl 12mm</t>
  </si>
  <si>
    <t>-1672141830</t>
  </si>
  <si>
    <t>46</t>
  </si>
  <si>
    <t>622151021</t>
  </si>
  <si>
    <t>Penetrační akrylátový nátěr vnějších mozaikových tenkovrstvých omítek stěn</t>
  </si>
  <si>
    <t>805656824</t>
  </si>
  <si>
    <t>Penetrační nátěr vnějších pastovitých tenkovrstvých omítek mozaikových akrylátový stěn</t>
  </si>
  <si>
    <t>https://podminky.urs.cz/item/CS_URS_2023_02/622151021</t>
  </si>
  <si>
    <t>47</t>
  </si>
  <si>
    <t>622151031</t>
  </si>
  <si>
    <t>Penetrační silikonový nátěr vnějších pastovitých tenkovrstvých omítek stěn</t>
  </si>
  <si>
    <t>337931632</t>
  </si>
  <si>
    <t>Penetrační nátěr vnějších pastovitých tenkovrstvých omítek silikonový stěn</t>
  </si>
  <si>
    <t>https://podminky.urs.cz/item/CS_URS_2023_02/622151031</t>
  </si>
  <si>
    <t>48</t>
  </si>
  <si>
    <t>622511112</t>
  </si>
  <si>
    <t>Tenkovrstvá akrylátová mozaiková střednězrnná omítka vnějších stěn</t>
  </si>
  <si>
    <t>455448049</t>
  </si>
  <si>
    <t>Omítka tenkovrstvá akrylátová vnějších ploch probarvená bez penetrace mozaiková střednězrnná stěn</t>
  </si>
  <si>
    <t>https://podminky.urs.cz/item/CS_URS_2023_02/622511112</t>
  </si>
  <si>
    <t>49</t>
  </si>
  <si>
    <t>622531022</t>
  </si>
  <si>
    <t>Tenkovrstvá silikonová zrnitá omítka zrnitost 2,0 mm vnějších stěn</t>
  </si>
  <si>
    <t>-276677429</t>
  </si>
  <si>
    <t>Omítka tenkovrstvá silikonová vnějších ploch probarvená bez penetrace zatíraná (škrábaná), zrnitost 2,0 mm stěn</t>
  </si>
  <si>
    <t>https://podminky.urs.cz/item/CS_URS_2023_02/622531022</t>
  </si>
  <si>
    <t>50</t>
  </si>
  <si>
    <t>635111141</t>
  </si>
  <si>
    <t>Násyp pod podlahy z hrubého kameniva 8-16 s udusáním</t>
  </si>
  <si>
    <t>-761609192</t>
  </si>
  <si>
    <t>Násyp ze štěrkopísku, písku nebo kameniva pod podlahy s udusáním a urovnáním povrchu z kameniva hrubého 8-16</t>
  </si>
  <si>
    <t>https://podminky.urs.cz/item/CS_URS_2023_02/635111141</t>
  </si>
  <si>
    <t>pod okapový chodník</t>
  </si>
  <si>
    <t>(13,15+5,1+4,5+3+4+3,55+3,65+4,5)*0,5*0,15</t>
  </si>
  <si>
    <t>51</t>
  </si>
  <si>
    <t>637211111</t>
  </si>
  <si>
    <t>Okapový chodník z betonových dlaždic tl 40 mm na MC 10</t>
  </si>
  <si>
    <t>-1282598204</t>
  </si>
  <si>
    <t>Okapový chodník z dlaždic betonových do cementové malty MC-10 se zalitím spár cementovou maltou, tl. dlaždic 40 mm</t>
  </si>
  <si>
    <t>https://podminky.urs.cz/item/CS_URS_2023_02/637211111</t>
  </si>
  <si>
    <t>(13,15+5,1+4,5+3+4+3,55+3,65+4,5)*0,5</t>
  </si>
  <si>
    <t>Trubní vedení</t>
  </si>
  <si>
    <t>52</t>
  </si>
  <si>
    <t>871265211</t>
  </si>
  <si>
    <t>Kanalizační potrubí z tvrdého PVC jednovrstvé tuhost třídy SN4 DN 110</t>
  </si>
  <si>
    <t>-1093337615</t>
  </si>
  <si>
    <t>Kanalizační potrubí z tvrdého PVC v otevřeném výkopu ve sklonu do 20 %, hladkého plnostěnného jednovrstvého, tuhost třídy SN 4 DN 110</t>
  </si>
  <si>
    <t>https://podminky.urs.cz/item/CS_URS_2023_02/871265211</t>
  </si>
  <si>
    <t>9,8+5,2</t>
  </si>
  <si>
    <t>53</t>
  </si>
  <si>
    <t>871275211</t>
  </si>
  <si>
    <t>Kanalizační potrubí z tvrdého PVC jednovrstvé tuhost třídy SN4 DN 125</t>
  </si>
  <si>
    <t>1209724426</t>
  </si>
  <si>
    <t>Kanalizační potrubí z tvrdého PVC v otevřeném výkopu ve sklonu do 20 %, hladkého plnostěnného jednovrstvého, tuhost třídy SN 4 DN 125</t>
  </si>
  <si>
    <t>https://podminky.urs.cz/item/CS_URS_2023_02/871275211</t>
  </si>
  <si>
    <t>48,7-15</t>
  </si>
  <si>
    <t>54</t>
  </si>
  <si>
    <t>877260310</t>
  </si>
  <si>
    <t>Montáž kolen na kanalizačním potrubí z PP nebo tvrdého PVC trub hladkých plnostěnných DN 100</t>
  </si>
  <si>
    <t>2011400567</t>
  </si>
  <si>
    <t>Montáž tvarovek na kanalizačním plastovém potrubí z polypropylenu PP nebo tvrdého PVC hladkého plnostěnného kolen, víček nebo hrdlových uzávěrů DN 100</t>
  </si>
  <si>
    <t>https://podminky.urs.cz/item/CS_URS_2023_02/877260310</t>
  </si>
  <si>
    <t>55</t>
  </si>
  <si>
    <t>28611870</t>
  </si>
  <si>
    <t>koleno kanalizační s hrdlem PP 110x15° SN10</t>
  </si>
  <si>
    <t>1227090883</t>
  </si>
  <si>
    <t>56</t>
  </si>
  <si>
    <t>877260320</t>
  </si>
  <si>
    <t>Montáž odboček na kanalizačním potrubí z PP nebo tvrdého PVC trub hladkých plnostěnných DN 100</t>
  </si>
  <si>
    <t>-1050645163</t>
  </si>
  <si>
    <t>Montáž tvarovek na kanalizačním plastovém potrubí z polypropylenu PP nebo tvrdého PVC hladkého plnostěnného odboček DN 100</t>
  </si>
  <si>
    <t>https://podminky.urs.cz/item/CS_URS_2023_02/877260320</t>
  </si>
  <si>
    <t>57</t>
  </si>
  <si>
    <t>28617200</t>
  </si>
  <si>
    <t>odbočka kanalizační PP SN16 45° DN 100/100</t>
  </si>
  <si>
    <t>-2038430111</t>
  </si>
  <si>
    <t>58</t>
  </si>
  <si>
    <t>877270320</t>
  </si>
  <si>
    <t>Montáž odboček na kanalizačním potrubí z PP nebo tvrdého PVC trub hladkých plnostěnných DN 125</t>
  </si>
  <si>
    <t>-77407414</t>
  </si>
  <si>
    <t>Montáž tvarovek na kanalizačním plastovém potrubí z polypropylenu PP nebo tvrdého PVC hladkého plnostěnného odboček DN 125</t>
  </si>
  <si>
    <t>https://podminky.urs.cz/item/CS_URS_2023_02/877270320</t>
  </si>
  <si>
    <t>59</t>
  </si>
  <si>
    <t>28617201</t>
  </si>
  <si>
    <t>odbočka kanalizační PP SN16 45° DN 125/100</t>
  </si>
  <si>
    <t>1875758919</t>
  </si>
  <si>
    <t>60</t>
  </si>
  <si>
    <t>894811131</t>
  </si>
  <si>
    <t>Revizní šachta z PVC typ přímý, DN 400/160 tlak 12,5 t hl od 860 do 1230 mm</t>
  </si>
  <si>
    <t>-479802259</t>
  </si>
  <si>
    <t>Revizní šachta z tvrdého PVC v otevřeném výkopu typ přímý (DN šachty/DN trubního vedení) DN 400/160, odolnost vnějšímu tlaku 12,5 t, hloubka od 860 do 1230 mm</t>
  </si>
  <si>
    <t>https://podminky.urs.cz/item/CS_URS_2023_02/894811131</t>
  </si>
  <si>
    <t>61</t>
  </si>
  <si>
    <t>899623151</t>
  </si>
  <si>
    <t>Obetonování potrubí nebo zdiva stok betonem prostým tř. C 16/20 v otevřeném výkopu</t>
  </si>
  <si>
    <t>-376205376</t>
  </si>
  <si>
    <t>Obetonování potrubí nebo zdiva stok betonem prostým v otevřeném výkopu, betonem tř. C 16/20</t>
  </si>
  <si>
    <t>https://podminky.urs.cz/item/CS_URS_2023_02/899623151</t>
  </si>
  <si>
    <t>v komunikaci</t>
  </si>
  <si>
    <t>3,5*0,25*0,25</t>
  </si>
  <si>
    <t>u výústního objektu</t>
  </si>
  <si>
    <t>2*0,5*0,3</t>
  </si>
  <si>
    <t>62</t>
  </si>
  <si>
    <t>899722113</t>
  </si>
  <si>
    <t>Krytí potrubí z plastů výstražnou fólií z PVC 34cm</t>
  </si>
  <si>
    <t>-1302107076</t>
  </si>
  <si>
    <t>Krytí potrubí z plastů výstražnou fólií z PVC šířky 34 cm</t>
  </si>
  <si>
    <t>https://podminky.urs.cz/item/CS_URS_2023_02/899722113</t>
  </si>
  <si>
    <t>48,7</t>
  </si>
  <si>
    <t>Ostatní konstrukce a práce, bourání</t>
  </si>
  <si>
    <t>63</t>
  </si>
  <si>
    <t>916231213</t>
  </si>
  <si>
    <t>Osazení chodníkového obrubníku betonového stojatého s boční opěrou do lože z betonu prostého</t>
  </si>
  <si>
    <t>921757636</t>
  </si>
  <si>
    <t>Osazení chodníkového obrubníku betonového se zřízením lože, s vyplněním a zatřením spár cementovou maltou stojatého s boční opěrou z betonu prostého, do lože z betonu prostého</t>
  </si>
  <si>
    <t>https://podminky.urs.cz/item/CS_URS_2023_02/916231213</t>
  </si>
  <si>
    <t>ohraničení m.č.1.01</t>
  </si>
  <si>
    <t>3,65+4,5+3,65</t>
  </si>
  <si>
    <t>64</t>
  </si>
  <si>
    <t>59217016</t>
  </si>
  <si>
    <t>obrubník betonový chodníkový 1000x80x250mm</t>
  </si>
  <si>
    <t>-1339876122</t>
  </si>
  <si>
    <t>11,8*1,02 "Přepočtené koeficientem množství</t>
  </si>
  <si>
    <t>65</t>
  </si>
  <si>
    <t>916331112</t>
  </si>
  <si>
    <t>Osazení zahradního obrubníku betonového do lože z betonu s boční opěrou</t>
  </si>
  <si>
    <t>2075835462</t>
  </si>
  <si>
    <t>Osazení zahradního obrubníku betonového s ložem tl. od 50 do 100 mm z betonu prostého tř. C 12/15 s boční opěrou z betonu prostého tř. C 12/15</t>
  </si>
  <si>
    <t>https://podminky.urs.cz/item/CS_URS_2023_02/916331112</t>
  </si>
  <si>
    <t>okolo okapového chodníku</t>
  </si>
  <si>
    <t>(12,15+7,6)*2</t>
  </si>
  <si>
    <t>66</t>
  </si>
  <si>
    <t>59217001</t>
  </si>
  <si>
    <t>obrubník betonový zahradní 1000x50x250mm</t>
  </si>
  <si>
    <t>355065761</t>
  </si>
  <si>
    <t>67</t>
  </si>
  <si>
    <t>919735112</t>
  </si>
  <si>
    <t>Řezání stávajícího živičného krytu hl přes 50 do 100 mm</t>
  </si>
  <si>
    <t>1415952326</t>
  </si>
  <si>
    <t>Řezání stávajícího živičného krytu nebo podkladu hloubky přes 50 do 100 mm</t>
  </si>
  <si>
    <t>https://podminky.urs.cz/item/CS_URS_2023_02/919735112</t>
  </si>
  <si>
    <t>3,5*2</t>
  </si>
  <si>
    <t>68</t>
  </si>
  <si>
    <t>949101111</t>
  </si>
  <si>
    <t>Lešení pomocné pro objekty pozemních staveb s lešeňovou podlahou v do 1,9 m zatížení do 150 kg/m2</t>
  </si>
  <si>
    <t>-1544657151</t>
  </si>
  <si>
    <t>Lešení pomocné pracovní pro objekty pozemních staveb pro zatížení do 150 kg/m2, o výšce lešeňové podlahy do 1,9 m</t>
  </si>
  <si>
    <t>https://podminky.urs.cz/item/CS_URS_2023_02/949101111</t>
  </si>
  <si>
    <t>(14,05+8)*2*1,5</t>
  </si>
  <si>
    <t>69</t>
  </si>
  <si>
    <t>952901111</t>
  </si>
  <si>
    <t>Vyčištění budov bytové a občanské výstavby při výšce podlaží do 4 m</t>
  </si>
  <si>
    <t>1968925219</t>
  </si>
  <si>
    <t>Vyčištění budov nebo objektů před předáním do užívání budov bytové nebo občanské výstavby, světlé výšky podlaží do 4 m</t>
  </si>
  <si>
    <t>https://podminky.urs.cz/item/CS_URS_2023_02/952901111</t>
  </si>
  <si>
    <t>70</t>
  </si>
  <si>
    <t>953943211</t>
  </si>
  <si>
    <t>Osazování hasicího přístroje</t>
  </si>
  <si>
    <t>-978357580</t>
  </si>
  <si>
    <t>Osazování drobných kovových předmětů kotvených do stěny hasicího přístroje</t>
  </si>
  <si>
    <t>https://podminky.urs.cz/item/CS_URS_2023_02/953943211</t>
  </si>
  <si>
    <t>71</t>
  </si>
  <si>
    <t>44932114</t>
  </si>
  <si>
    <t>přístroj hasicí ruční práškový PG 6 LE</t>
  </si>
  <si>
    <t>1280706826</t>
  </si>
  <si>
    <t>72</t>
  </si>
  <si>
    <t>961021311</t>
  </si>
  <si>
    <t>Bourání základů ze zdiva kamenného</t>
  </si>
  <si>
    <t>1837938141</t>
  </si>
  <si>
    <t>Bourání základů ze zdiva kamenného na jakoukoli maltu</t>
  </si>
  <si>
    <t>https://podminky.urs.cz/item/CS_URS_2023_02/961021311</t>
  </si>
  <si>
    <t>((6,45+4,6+6,45)*0,5*0,7)+((5,7+3,5)*0,3*0,45*2)</t>
  </si>
  <si>
    <t>73</t>
  </si>
  <si>
    <t>962022491</t>
  </si>
  <si>
    <t>Bourání zdiva nadzákladového kamenného na MC přes 1 m3</t>
  </si>
  <si>
    <t>-1095069016</t>
  </si>
  <si>
    <t>Bourání zdiva nadzákladového kamenného na maltu cementovou, objemu přes 1 m3</t>
  </si>
  <si>
    <t>https://podminky.urs.cz/item/CS_URS_2023_02/962022491</t>
  </si>
  <si>
    <t>((6,45+4,6+6,45)*0,5*0,55)+((5,7+3,5)*0,3*0,2*2)</t>
  </si>
  <si>
    <t>74</t>
  </si>
  <si>
    <t>962031133</t>
  </si>
  <si>
    <t>Bourání příček z cihel pálených na MVC tl do 150 mm</t>
  </si>
  <si>
    <t>-1587882258</t>
  </si>
  <si>
    <t>Bourání příček z cihel, tvárnic nebo příčkovek z cihel pálených, plných nebo dutých na maltu vápennou nebo vápenocementovou, tl. do 150 mm</t>
  </si>
  <si>
    <t>https://podminky.urs.cz/item/CS_URS_2023_02/962031133</t>
  </si>
  <si>
    <t>((5,7+3,5)*2,35*2)-(2,5*2,05)</t>
  </si>
  <si>
    <t>75</t>
  </si>
  <si>
    <t>962032231</t>
  </si>
  <si>
    <t>Bourání zdiva z cihel pálených nebo vápenopískových na MV nebo MVC přes 1 m3</t>
  </si>
  <si>
    <t>1842968705</t>
  </si>
  <si>
    <t>Bourání zdiva nadzákladového z cihel nebo tvárnic z cihel pálených nebo vápenopískových, na maltu vápennou nebo vápenocementovou, objemu přes 1 m3</t>
  </si>
  <si>
    <t>https://podminky.urs.cz/item/CS_URS_2023_02/962032231</t>
  </si>
  <si>
    <t>(6,45*0,3*2,35*2)-(1,95*2,25*0,3)</t>
  </si>
  <si>
    <t>(4*0,25*2,35)+(((6,45*2,15)/2)*0,25)</t>
  </si>
  <si>
    <t>76</t>
  </si>
  <si>
    <t>968062558</t>
  </si>
  <si>
    <t>Vybourání dřevěných vrat pl do 5 m2</t>
  </si>
  <si>
    <t>868770763</t>
  </si>
  <si>
    <t>Vybourání dřevěných rámů oken s křídly, dveřních zárubní, vrat, stěn, ostění nebo obkladů vrat, plochy do 5 m2</t>
  </si>
  <si>
    <t>https://podminky.urs.cz/item/CS_URS_2023_02/968062558</t>
  </si>
  <si>
    <t>(1,95*2,25*2)+(2,5*2,05)</t>
  </si>
  <si>
    <t>997</t>
  </si>
  <si>
    <t>Přesun sutě</t>
  </si>
  <si>
    <t>77</t>
  </si>
  <si>
    <t>997002611</t>
  </si>
  <si>
    <t>Nakládání suti a vybouraných hmot</t>
  </si>
  <si>
    <t>-959134152</t>
  </si>
  <si>
    <t>Nakládání suti a vybouraných hmot na dopravní prostředek pro vodorovné přemístění</t>
  </si>
  <si>
    <t>https://podminky.urs.cz/item/CS_URS_2023_02/997002611</t>
  </si>
  <si>
    <t>78</t>
  </si>
  <si>
    <t>997006013R</t>
  </si>
  <si>
    <t>Ruční třídění stavebního odpadu - odhřebíkování a uložení dřevěných kcí pro další použití</t>
  </si>
  <si>
    <t>1549720939</t>
  </si>
  <si>
    <t>3,325+2,583</t>
  </si>
  <si>
    <t>79</t>
  </si>
  <si>
    <t>997013501</t>
  </si>
  <si>
    <t>Odvoz suti a vybouraných hmot na skládku nebo meziskládku do 1 km se složením</t>
  </si>
  <si>
    <t>60408518</t>
  </si>
  <si>
    <t>Odvoz suti a vybouraných hmot na skládku nebo meziskládku se složením, na vzdálenost do 1 km</t>
  </si>
  <si>
    <t>https://podminky.urs.cz/item/CS_URS_2023_02/997013501</t>
  </si>
  <si>
    <t>bez dřevěných vybouraných kcí</t>
  </si>
  <si>
    <t>68,447</t>
  </si>
  <si>
    <t>80</t>
  </si>
  <si>
    <t>997013509</t>
  </si>
  <si>
    <t>Příplatek k odvozu suti a vybouraných hmot na skládku ZKD 1 km přes 1 km</t>
  </si>
  <si>
    <t>1940844797</t>
  </si>
  <si>
    <t>Odvoz suti a vybouraných hmot na skládku nebo meziskládku se složením, na vzdálenost Příplatek k ceně za každý další i započatý 1 km přes 1 km</t>
  </si>
  <si>
    <t>https://podminky.urs.cz/item/CS_URS_2023_02/997013509</t>
  </si>
  <si>
    <t>81</t>
  </si>
  <si>
    <t>997013869</t>
  </si>
  <si>
    <t>Poplatek za uložení stavebního odpadu na recyklační skládce (skládkovné) ze směsí betonu, cihel a keramických výrobků kód odpadu 17 01 07</t>
  </si>
  <si>
    <t>1454914464</t>
  </si>
  <si>
    <t>Poplatek za uložení stavebního odpadu na recyklační skládce (skládkovné) ze směsí nebo oddělených frakcí betonu, cihel a keramických výrobků zatříděného do Katalogu odpadů pod kódem 17 01 07</t>
  </si>
  <si>
    <t>https://podminky.urs.cz/item/CS_URS_2023_02/997013869</t>
  </si>
  <si>
    <t>998</t>
  </si>
  <si>
    <t>Přesun hmot</t>
  </si>
  <si>
    <t>82</t>
  </si>
  <si>
    <t>998011001</t>
  </si>
  <si>
    <t>Přesun hmot pro budovy zděné v do 6 m</t>
  </si>
  <si>
    <t>-1218891282</t>
  </si>
  <si>
    <t>Přesun hmot pro budovy občanské výstavby, bydlení, výrobu a služby s nosnou svislou konstrukcí zděnou z cihel, tvárnic nebo kamene vodorovná dopravní vzdálenost do 100 m pro budovy výšky do 6 m</t>
  </si>
  <si>
    <t>https://podminky.urs.cz/item/CS_URS_2023_02/998011001</t>
  </si>
  <si>
    <t>PSV</t>
  </si>
  <si>
    <t>Práce a dodávky PSV</t>
  </si>
  <si>
    <t>711</t>
  </si>
  <si>
    <t>Izolace proti vodě, vlhkosti a plynům</t>
  </si>
  <si>
    <t>83</t>
  </si>
  <si>
    <t>711111001</t>
  </si>
  <si>
    <t>Provedení izolace proti zemní vlhkosti vodorovné za studena nátěrem penetračním</t>
  </si>
  <si>
    <t>-1442713367</t>
  </si>
  <si>
    <t>Provedení izolace proti zemní vlhkosti natěradly a tmely za studena na ploše vodorovné V nátěrem penetračním</t>
  </si>
  <si>
    <t>https://podminky.urs.cz/item/CS_URS_2023_02/711111001</t>
  </si>
  <si>
    <t>84</t>
  </si>
  <si>
    <t>11163150</t>
  </si>
  <si>
    <t>lak penetrační asfaltový</t>
  </si>
  <si>
    <t>-281768278</t>
  </si>
  <si>
    <t>8,825*0,0003 "Přepočtené koeficientem množství</t>
  </si>
  <si>
    <t>85</t>
  </si>
  <si>
    <t>711141559</t>
  </si>
  <si>
    <t>Provedení izolace proti zemní vlhkosti pásy přitavením vodorovné NAIP</t>
  </si>
  <si>
    <t>1120744725</t>
  </si>
  <si>
    <t>Provedení izolace proti zemní vlhkosti pásy přitavením NAIP na ploše vodorovné V</t>
  </si>
  <si>
    <t>https://podminky.urs.cz/item/CS_URS_2023_02/711141559</t>
  </si>
  <si>
    <t>86</t>
  </si>
  <si>
    <t>62832134</t>
  </si>
  <si>
    <t>pás asfaltový natavitelný oxidovaný s vložkou ze skleněné rohože typu V60 s jemnozrnným minerálním posypem tl 4,0mm</t>
  </si>
  <si>
    <t>535654968</t>
  </si>
  <si>
    <t>87</t>
  </si>
  <si>
    <t>998711101</t>
  </si>
  <si>
    <t>Přesun hmot tonážní pro izolace proti vodě, vlhkosti a plynům v objektech v do 6 m</t>
  </si>
  <si>
    <t>915698799</t>
  </si>
  <si>
    <t>Přesun hmot pro izolace proti vodě, vlhkosti a plynům stanovený z hmotnosti přesunovaného materiálu vodorovná dopravní vzdálenost do 50 m v objektech výšky do 6 m</t>
  </si>
  <si>
    <t>https://podminky.urs.cz/item/CS_URS_2023_02/998711101</t>
  </si>
  <si>
    <t>721</t>
  </si>
  <si>
    <t>Zdravotechnika - vnitřní kanalizace</t>
  </si>
  <si>
    <t>88</t>
  </si>
  <si>
    <t>721242105</t>
  </si>
  <si>
    <t>Lapač střešních splavenin z PP se zápachovou klapkou a lapacím košem DN 110</t>
  </si>
  <si>
    <t>-1931521443</t>
  </si>
  <si>
    <t>Lapače střešních splavenin polypropylenové (PP) se svislým odtokem DN 110</t>
  </si>
  <si>
    <t>https://podminky.urs.cz/item/CS_URS_2023_02/721242105</t>
  </si>
  <si>
    <t>741</t>
  </si>
  <si>
    <t>Elektroinstalace - silnoproud</t>
  </si>
  <si>
    <t>89</t>
  </si>
  <si>
    <t>74100-R01</t>
  </si>
  <si>
    <t>trubka oheb.el.inst. typ 23 R=16mm (PO)</t>
  </si>
  <si>
    <t>-3097936</t>
  </si>
  <si>
    <t>90</t>
  </si>
  <si>
    <t>74100-R02</t>
  </si>
  <si>
    <t>krab.přístrojová (1901; KP 68; KZ 3) bez zapojení</t>
  </si>
  <si>
    <t>ks</t>
  </si>
  <si>
    <t>1895578048</t>
  </si>
  <si>
    <t>91</t>
  </si>
  <si>
    <t>74100-R03</t>
  </si>
  <si>
    <t>krab.odboč.s víčkem.svor.(1903;KR 68) kruh.vč.zap.</t>
  </si>
  <si>
    <t>-465945455</t>
  </si>
  <si>
    <t>92</t>
  </si>
  <si>
    <t>74100-R04</t>
  </si>
  <si>
    <t>CYKY-CYKYm 4Bx10 mm2 750V (PU)</t>
  </si>
  <si>
    <t>-595457963</t>
  </si>
  <si>
    <t>93</t>
  </si>
  <si>
    <t>74100-R05</t>
  </si>
  <si>
    <t>CYKY-CYKYm 5Cx2.5 mm2 750V (PU)</t>
  </si>
  <si>
    <t>1744560328</t>
  </si>
  <si>
    <t>94</t>
  </si>
  <si>
    <t>74100-R06</t>
  </si>
  <si>
    <t>CYKY-CYKYm 3Cx2.5 mm2 750V (PU)</t>
  </si>
  <si>
    <t>-27685130</t>
  </si>
  <si>
    <t>95</t>
  </si>
  <si>
    <t>74100-R07</t>
  </si>
  <si>
    <t>CYKY-CYKYm 3Cx1.5 mm2 750V (PU)</t>
  </si>
  <si>
    <t>25277624</t>
  </si>
  <si>
    <t>96</t>
  </si>
  <si>
    <t>74100-R08</t>
  </si>
  <si>
    <t>CYKY-CYKYm 3Ax1.5 mm2 750V (PU)</t>
  </si>
  <si>
    <t>1380381248</t>
  </si>
  <si>
    <t>97</t>
  </si>
  <si>
    <t>74100-R09</t>
  </si>
  <si>
    <t>CYKY-CYKYm 2Ax1.5 mm2 750V (PU)</t>
  </si>
  <si>
    <t>-433062517</t>
  </si>
  <si>
    <t>98</t>
  </si>
  <si>
    <t>74100-R10</t>
  </si>
  <si>
    <t>spín.nást.prost.obyč. 1-pólový - řazení 1</t>
  </si>
  <si>
    <t>1864084956</t>
  </si>
  <si>
    <t>99</t>
  </si>
  <si>
    <t>74100-R11</t>
  </si>
  <si>
    <t>sériový přepínač - řazení 5 nást.prost.obyč.</t>
  </si>
  <si>
    <t>-644986509</t>
  </si>
  <si>
    <t>100</t>
  </si>
  <si>
    <t>74100-R12</t>
  </si>
  <si>
    <t>zás.polozap./zapuštěné 10/16A 250V 2P+Z .</t>
  </si>
  <si>
    <t>1014127750</t>
  </si>
  <si>
    <t>101</t>
  </si>
  <si>
    <t>74100-R13</t>
  </si>
  <si>
    <t>zás.polozap./zapuštěné 16A/400V</t>
  </si>
  <si>
    <t>-913029114</t>
  </si>
  <si>
    <t>102</t>
  </si>
  <si>
    <t>74100-R14</t>
  </si>
  <si>
    <t>sv. MODUS PL5000L2W2/ND  „zadavatel umožňuje nabídnout rovnocené řešení*)“</t>
  </si>
  <si>
    <t>1068035909</t>
  </si>
  <si>
    <t>sv. MODUS PL5000L2W2/ND „zadavatel umožňuje nabídnout rovnocené řešení*)“</t>
  </si>
  <si>
    <t>103</t>
  </si>
  <si>
    <t>74100-R15</t>
  </si>
  <si>
    <t>sv. MODUS BRSB3KO375V2/NDSM  „zadavatel umožňuje nabídnout rovnocené řešení*)“</t>
  </si>
  <si>
    <t>-771627831</t>
  </si>
  <si>
    <t>sv. MODUS BRSB3KO375V2/NDSM „zadavatel umožňuje nabídnout rovnocené řešení*)“</t>
  </si>
  <si>
    <t>104</t>
  </si>
  <si>
    <t>74100-R16</t>
  </si>
  <si>
    <t>rozvaděč RE 3x25A VČETNĚ HDS</t>
  </si>
  <si>
    <t>854705936</t>
  </si>
  <si>
    <t>105</t>
  </si>
  <si>
    <t>74100-R17</t>
  </si>
  <si>
    <t>rozvaděč R0</t>
  </si>
  <si>
    <t>-63288778</t>
  </si>
  <si>
    <t>106</t>
  </si>
  <si>
    <t>74100-R18</t>
  </si>
  <si>
    <t>revize elektro</t>
  </si>
  <si>
    <t>hod</t>
  </si>
  <si>
    <t>-2054041567</t>
  </si>
  <si>
    <t>107</t>
  </si>
  <si>
    <t>74100-R19</t>
  </si>
  <si>
    <t>podružný materiál, prořez</t>
  </si>
  <si>
    <t>-740892582</t>
  </si>
  <si>
    <t>108</t>
  </si>
  <si>
    <t>74100-R20</t>
  </si>
  <si>
    <t>sekání, průrazy</t>
  </si>
  <si>
    <t>-215190428</t>
  </si>
  <si>
    <t>109</t>
  </si>
  <si>
    <t>74141-R01</t>
  </si>
  <si>
    <t>uzem. v zemi FeZn 30/4, včetně svorek a propoj. konstrukce</t>
  </si>
  <si>
    <t>1784591368</t>
  </si>
  <si>
    <t>110</t>
  </si>
  <si>
    <t>74141-R02</t>
  </si>
  <si>
    <t>FeZn 10mm, včetně izolace (napojení svodů)</t>
  </si>
  <si>
    <t>-551645972</t>
  </si>
  <si>
    <t>111</t>
  </si>
  <si>
    <t>74141-R03</t>
  </si>
  <si>
    <t>svodové vodiče AlMgSi 8mm2 vč. ukotvení na podpěry</t>
  </si>
  <si>
    <t>1641868402</t>
  </si>
  <si>
    <t>112</t>
  </si>
  <si>
    <t>74141-R04</t>
  </si>
  <si>
    <t>svorky hromosvodové do 2 šroubů</t>
  </si>
  <si>
    <t>342600191</t>
  </si>
  <si>
    <t>113</t>
  </si>
  <si>
    <t>74141-R05</t>
  </si>
  <si>
    <t>svorky hromosvodové nad 2 šrouby</t>
  </si>
  <si>
    <t>2047960008</t>
  </si>
  <si>
    <t>114</t>
  </si>
  <si>
    <t>74141-R06</t>
  </si>
  <si>
    <t>tvarování montážního dílu-pom.jímače, ochran. trubky, izolace sv</t>
  </si>
  <si>
    <t>2081832130</t>
  </si>
  <si>
    <t>115</t>
  </si>
  <si>
    <t>74141-R07</t>
  </si>
  <si>
    <t>podpěra svislého vedení s příchytkou do zdi</t>
  </si>
  <si>
    <t>199773926</t>
  </si>
  <si>
    <t>116</t>
  </si>
  <si>
    <t>74141-R08</t>
  </si>
  <si>
    <t>podpěra vedení pro střechu/atiku</t>
  </si>
  <si>
    <t>-741939789</t>
  </si>
  <si>
    <t>117</t>
  </si>
  <si>
    <t>74141-R09</t>
  </si>
  <si>
    <t>pomocný jímač do dlky 1,5m</t>
  </si>
  <si>
    <t>-1092834442</t>
  </si>
  <si>
    <t>118</t>
  </si>
  <si>
    <t>74141-R10</t>
  </si>
  <si>
    <t>AlMgSi 8mm</t>
  </si>
  <si>
    <t>-2042462253</t>
  </si>
  <si>
    <t>119</t>
  </si>
  <si>
    <t>74141-R11</t>
  </si>
  <si>
    <t>FeZn 30/4</t>
  </si>
  <si>
    <t>-1403249456</t>
  </si>
  <si>
    <t>120</t>
  </si>
  <si>
    <t>74141-R12</t>
  </si>
  <si>
    <t>-1557840796</t>
  </si>
  <si>
    <t>121</t>
  </si>
  <si>
    <t>74141-R13</t>
  </si>
  <si>
    <t>-11660123</t>
  </si>
  <si>
    <t>122</t>
  </si>
  <si>
    <t>74141-R14</t>
  </si>
  <si>
    <t>-462529321</t>
  </si>
  <si>
    <t>123</t>
  </si>
  <si>
    <t>74141-R15</t>
  </si>
  <si>
    <t>svorka S0</t>
  </si>
  <si>
    <t>191556879</t>
  </si>
  <si>
    <t>124</t>
  </si>
  <si>
    <t>74141-R16</t>
  </si>
  <si>
    <t>svorka SZ</t>
  </si>
  <si>
    <t>1560127280</t>
  </si>
  <si>
    <t>125</t>
  </si>
  <si>
    <t>74141-R17</t>
  </si>
  <si>
    <t>svorka SS, SU</t>
  </si>
  <si>
    <t>1256582321</t>
  </si>
  <si>
    <t>126</t>
  </si>
  <si>
    <t>998741101</t>
  </si>
  <si>
    <t>Přesun hmot tonážní pro silnoproud v objektech v do 6 m</t>
  </si>
  <si>
    <t>-242989982</t>
  </si>
  <si>
    <t>762</t>
  </si>
  <si>
    <t>Konstrukce tesařské</t>
  </si>
  <si>
    <t>127</t>
  </si>
  <si>
    <t>762081410</t>
  </si>
  <si>
    <t>Vícestranné hoblování hraněného zabudovaného do konstrukce</t>
  </si>
  <si>
    <t>1122842472</t>
  </si>
  <si>
    <t>Hoblování hraněného řeziva zabudovaného do konstrukce vícestranné hranoly</t>
  </si>
  <si>
    <t>https://podminky.urs.cz/item/CS_URS_2023_02/762081410</t>
  </si>
  <si>
    <t>viditelní části krovu</t>
  </si>
  <si>
    <t>((0,1+0,14)*2*0,5*28)+((0,11+0,14)*2*3,45*4)</t>
  </si>
  <si>
    <t>128</t>
  </si>
  <si>
    <t>762082120</t>
  </si>
  <si>
    <t>Provedení tesařského profilování zhlaví trámu jednoduchým seříznutím jedním řezem pl do 160 cm2</t>
  </si>
  <si>
    <t>868639985</t>
  </si>
  <si>
    <t>Profilování zhlaví trámů a ozdobných konců jednoduché seříznutí jedním řezem, plochy do 160 cm2</t>
  </si>
  <si>
    <t>https://podminky.urs.cz/item/CS_URS_2023_02/762082120</t>
  </si>
  <si>
    <t>16*2</t>
  </si>
  <si>
    <t>129</t>
  </si>
  <si>
    <t>762083122</t>
  </si>
  <si>
    <t>Impregnace řeziva proti dřevokaznému hmyzu, houbám a plísním máčením třída ohrožení 3 a 4</t>
  </si>
  <si>
    <t>48444446</t>
  </si>
  <si>
    <t>Impregnace řeziva máčením proti dřevokaznému hmyzu, houbám a plísním, třída ohrožení 3 a 4 (dřevo v exteriéru)</t>
  </si>
  <si>
    <t>https://podminky.urs.cz/item/CS_URS_2023_02/762083122</t>
  </si>
  <si>
    <t>1,001+4,073+1,356+0,618</t>
  </si>
  <si>
    <t>130</t>
  </si>
  <si>
    <t>762085103</t>
  </si>
  <si>
    <t>Montáž kotevních želez, příložek, patek nebo táhel</t>
  </si>
  <si>
    <t>-1307727643</t>
  </si>
  <si>
    <t>Montáž ocelových spojovacích prostředků (materiál ve specifikaci) kotevních želez příložek, patek, táhel</t>
  </si>
  <si>
    <t>https://podminky.urs.cz/item/CS_URS_2023_02/762085103</t>
  </si>
  <si>
    <t>kotvení pozednic</t>
  </si>
  <si>
    <t>patky m.č.1.01</t>
  </si>
  <si>
    <t>131</t>
  </si>
  <si>
    <t>54825002</t>
  </si>
  <si>
    <t>kotevní patka tvaru U široká 120x120x4,0 20x250mm</t>
  </si>
  <si>
    <t>312795857</t>
  </si>
  <si>
    <t>132</t>
  </si>
  <si>
    <t>762085112</t>
  </si>
  <si>
    <t>Montáž svorníků nebo šroubů dl přes 150 do 300 mm</t>
  </si>
  <si>
    <t>1116438880</t>
  </si>
  <si>
    <t>Montáž ocelových spojovacích prostředků (materiál ve specifikaci) svorníků nebo šroubů délky přes 150 do 300 mm</t>
  </si>
  <si>
    <t>https://podminky.urs.cz/item/CS_URS_2023_02/762085112</t>
  </si>
  <si>
    <t>5*16</t>
  </si>
  <si>
    <t>133</t>
  </si>
  <si>
    <t>762331822</t>
  </si>
  <si>
    <t>Demontáž vázaných kcí krovů k dalšímu použití z hranolů průřezové pl přes 120 do 224 cm2</t>
  </si>
  <si>
    <t>-459241504</t>
  </si>
  <si>
    <t>Demontáž vázaných konstrukcí krovů k dalšímu použití sklonu do 60° z hranolů, hranolků, fošen, průřezové plochy přes 120 do 224 cm2</t>
  </si>
  <si>
    <t>https://podminky.urs.cz/item/CS_URS_2023_02/762331822</t>
  </si>
  <si>
    <t>(3,4*5)+(5,3*2)+(2*2)+(3,175*2)</t>
  </si>
  <si>
    <t>(4*8)+(6,45*2)+(3,4*8*2)</t>
  </si>
  <si>
    <t>(5,7*2)+(3,5*3)+(3,2*4*2)</t>
  </si>
  <si>
    <t>134</t>
  </si>
  <si>
    <t>762332131</t>
  </si>
  <si>
    <t>Montáž vázaných kcí krovů pravidelných z hraněného řeziva průřezové pl přes 50 do 120 cm2</t>
  </si>
  <si>
    <t>484368352</t>
  </si>
  <si>
    <t>Montáž vázaných konstrukcí krovů střech pultových, sedlových, valbových, stanových čtvercového nebo obdélníkového půdorysu z řeziva hraněného průřezové plochy přes 50 do 120 cm2</t>
  </si>
  <si>
    <t>https://podminky.urs.cz/item/CS_URS_2023_02/762332131</t>
  </si>
  <si>
    <t>kleštiny 60*140</t>
  </si>
  <si>
    <t>(7,65*8)+(4,5*10)</t>
  </si>
  <si>
    <t>příložka 100*100</t>
  </si>
  <si>
    <t>1,8</t>
  </si>
  <si>
    <t>135</t>
  </si>
  <si>
    <t>60511054</t>
  </si>
  <si>
    <t>řezivo jehličnaté boční omítané š do 200mm tl do 100mm dl 6m</t>
  </si>
  <si>
    <t>-1250997706</t>
  </si>
  <si>
    <t>((7,65*8)+(4,5*10))*0,06*0,14*1,1</t>
  </si>
  <si>
    <t>1,8*0,1*0,1*1,1</t>
  </si>
  <si>
    <t>136</t>
  </si>
  <si>
    <t>762332132</t>
  </si>
  <si>
    <t>Montáž vázaných kcí krovů pravidelných z hraněného řeziva průřezové pl přes 120 do 224 cm2</t>
  </si>
  <si>
    <t>-758294678</t>
  </si>
  <si>
    <t>Montáž vázaných konstrukcí krovů střech pultových, sedlových, valbových, stanových čtvercového nebo obdélníkového půdorysu z řeziva hraněného průřezové plochy přes 120 do 224 cm2</t>
  </si>
  <si>
    <t>https://podminky.urs.cz/item/CS_URS_2023_02/762332132</t>
  </si>
  <si>
    <t>krokve 100*140</t>
  </si>
  <si>
    <t>(3,45*16*2)+(4,75*8)</t>
  </si>
  <si>
    <t>vaznice 120*180</t>
  </si>
  <si>
    <t>12,85+4,7</t>
  </si>
  <si>
    <t>pozednice 120*180</t>
  </si>
  <si>
    <t>12,85*2</t>
  </si>
  <si>
    <t>pozednice 100*120</t>
  </si>
  <si>
    <t>4,3</t>
  </si>
  <si>
    <t>sloupky 120x120</t>
  </si>
  <si>
    <t>(2,5*9)+0,5</t>
  </si>
  <si>
    <t>podélné trámy m.č.1.01 120*120</t>
  </si>
  <si>
    <t>(4*4)+(1,45+4)</t>
  </si>
  <si>
    <t>137</t>
  </si>
  <si>
    <t>60512130</t>
  </si>
  <si>
    <t>hranol stavební řezivo průřezu do 224cm2 do dl 6m</t>
  </si>
  <si>
    <t>1558547817</t>
  </si>
  <si>
    <t>((3,45*16*2)+(4,75*8))*0,1*0,14*1,1</t>
  </si>
  <si>
    <t>12,85*0,12*0,18*1,1</t>
  </si>
  <si>
    <t>(12,85*2*0,12*0,18*1,1)+(4,7*0,12*0,18*1,1)</t>
  </si>
  <si>
    <t>4,3*0,1*0,12*1,1</t>
  </si>
  <si>
    <t>((2,5*9)+0,5)*0,12*0,12*1,1</t>
  </si>
  <si>
    <t>((4*4)+(1,45+4))*0,12*0,12*1,1</t>
  </si>
  <si>
    <t>138</t>
  </si>
  <si>
    <t>762341210</t>
  </si>
  <si>
    <t>Montáž bednění střech rovných a šikmých sklonu do 60° z hrubých prken na sraz tl do 32 mm</t>
  </si>
  <si>
    <t>-210457384</t>
  </si>
  <si>
    <t>Montáž bednění střech rovných a šikmých sklonu do 60° s vyřezáním otvorů z prken hrubých na sraz tl. do 32 mm</t>
  </si>
  <si>
    <t>https://podminky.urs.cz/item/CS_URS_2023_02/762341210</t>
  </si>
  <si>
    <t>(4,7*4,6)</t>
  </si>
  <si>
    <t>139</t>
  </si>
  <si>
    <t>60515111</t>
  </si>
  <si>
    <t>řezivo jehličnaté boční prkno 20-30mm</t>
  </si>
  <si>
    <t>-984388091</t>
  </si>
  <si>
    <t>21,62*0,026*1,1</t>
  </si>
  <si>
    <t>140</t>
  </si>
  <si>
    <t>762341811</t>
  </si>
  <si>
    <t>Demontáž bednění střech z prken</t>
  </si>
  <si>
    <t>1876675631</t>
  </si>
  <si>
    <t>Demontáž bednění a laťování bednění střech rovných, obloukových, sklonu do 60° se všemi nadstřešními konstrukcemi z prken hrubých, hoblovaných tl. do 32 mm</t>
  </si>
  <si>
    <t>https://podminky.urs.cz/item/CS_URS_2023_02/762341811</t>
  </si>
  <si>
    <t>141</t>
  </si>
  <si>
    <t>762342214</t>
  </si>
  <si>
    <t>Montáž laťování na střechách jednoduchých sklonu do 60° osové vzdálenosti přes 150 do 360 mm</t>
  </si>
  <si>
    <t>1755758126</t>
  </si>
  <si>
    <t>Montáž laťování střech jednoduchých sklonu do 60° při osové vzdálenosti latí přes 150 do 360 mm</t>
  </si>
  <si>
    <t>https://podminky.urs.cz/item/CS_URS_2023_02/762342214</t>
  </si>
  <si>
    <t>(12,85*3,45*2)+(4,7*4,6)-(4,7*1,2)</t>
  </si>
  <si>
    <t>142</t>
  </si>
  <si>
    <t>60514114</t>
  </si>
  <si>
    <t>řezivo jehličnaté lať impregnovaná dl 4 m</t>
  </si>
  <si>
    <t>-1750990330</t>
  </si>
  <si>
    <t>104,645*3,5*0,04*0,06*1,1</t>
  </si>
  <si>
    <t>143</t>
  </si>
  <si>
    <t>762342511</t>
  </si>
  <si>
    <t>Montáž kontralatí na podklad bez tepelné izolace</t>
  </si>
  <si>
    <t>1550102900</t>
  </si>
  <si>
    <t>Montáž laťování montáž kontralatí na podklad bez tepelné izolace</t>
  </si>
  <si>
    <t>https://podminky.urs.cz/item/CS_URS_2023_02/762342511</t>
  </si>
  <si>
    <t>144</t>
  </si>
  <si>
    <t>2047668746</t>
  </si>
  <si>
    <t>148,4*0,06*0,04*1,1</t>
  </si>
  <si>
    <t>145</t>
  </si>
  <si>
    <t>762395000</t>
  </si>
  <si>
    <t>Spojovací prostředky krovů, bednění, laťování, nadstřešních konstrukcí</t>
  </si>
  <si>
    <t>1909238690</t>
  </si>
  <si>
    <t>Spojovací prostředky krovů, bednění a laťování, nadstřešních konstrukcí svory, prkna, hřebíky, pásová ocel, vruty</t>
  </si>
  <si>
    <t>https://podminky.urs.cz/item/CS_URS_2023_02/762395000</t>
  </si>
  <si>
    <t>1,001+4,073+1,356+0,618+0,967+0,392</t>
  </si>
  <si>
    <t>146</t>
  </si>
  <si>
    <t>762521104</t>
  </si>
  <si>
    <t>Položení podlahy z hrubých prken na sraz</t>
  </si>
  <si>
    <t>-1746149494</t>
  </si>
  <si>
    <t>Položení podlah nehoblovaných na sraz z prken hrubých</t>
  </si>
  <si>
    <t>https://podminky.urs.cz/item/CS_URS_2023_02/762521104</t>
  </si>
  <si>
    <t>revizní lávka</t>
  </si>
  <si>
    <t>11,85*4</t>
  </si>
  <si>
    <t>147</t>
  </si>
  <si>
    <t>-1083800947</t>
  </si>
  <si>
    <t>47,4*0,026*1,1</t>
  </si>
  <si>
    <t>148</t>
  </si>
  <si>
    <t>762595001</t>
  </si>
  <si>
    <t>Spojovací prostředky pro položení dřevěných podlah a zakrytí kanálů</t>
  </si>
  <si>
    <t>955666295</t>
  </si>
  <si>
    <t>Spojovací prostředky podlah a podkladových konstrukcí hřebíky, vruty</t>
  </si>
  <si>
    <t>https://podminky.urs.cz/item/CS_URS_2023_02/762595001</t>
  </si>
  <si>
    <t>149</t>
  </si>
  <si>
    <t>998762101</t>
  </si>
  <si>
    <t>Přesun hmot tonážní pro kce tesařské v objektech v do 6 m</t>
  </si>
  <si>
    <t>185295745</t>
  </si>
  <si>
    <t>Přesun hmot pro konstrukce tesařské stanovený z hmotnosti přesunovaného materiálu vodorovná dopravní vzdálenost do 50 m v objektech výšky do 6 m</t>
  </si>
  <si>
    <t>https://podminky.urs.cz/item/CS_URS_2023_02/998762101</t>
  </si>
  <si>
    <t>763</t>
  </si>
  <si>
    <t>Konstrukce suché výstavby</t>
  </si>
  <si>
    <t>150</t>
  </si>
  <si>
    <t>763131471</t>
  </si>
  <si>
    <t>SDK podhled deska 1xDFH2 12,5 bez izolace dvouvrstvá spodní kce profil CD+UD REI do 90</t>
  </si>
  <si>
    <t>309569946</t>
  </si>
  <si>
    <t>Podhled ze sádrokartonových desek dvouvrstvá zavěšená spodní konstrukce z ocelových profilů CD, UD jednoduše opláštěná deskou impregnovanou protipožární DFH2, tl. 12,5 mm, bez izolace, REI do 90</t>
  </si>
  <si>
    <t>https://podminky.urs.cz/item/CS_URS_2023_02/763131471</t>
  </si>
  <si>
    <t>24,59+17,42</t>
  </si>
  <si>
    <t>151</t>
  </si>
  <si>
    <t>763131714</t>
  </si>
  <si>
    <t>SDK podhled základní penetrační nátěr</t>
  </si>
  <si>
    <t>626664162</t>
  </si>
  <si>
    <t>Podhled ze sádrokartonových desek ostatní práce a konstrukce na podhledech ze sádrokartonových desek základní penetrační nátěr</t>
  </si>
  <si>
    <t>https://podminky.urs.cz/item/CS_URS_2023_02/763131714</t>
  </si>
  <si>
    <t>152</t>
  </si>
  <si>
    <t>763131751</t>
  </si>
  <si>
    <t>Montáž parotěsné zábrany do SDK podhledu</t>
  </si>
  <si>
    <t>1352934055</t>
  </si>
  <si>
    <t>Podhled ze sádrokartonových desek ostatní práce a konstrukce na podhledech ze sádrokartonových desek montáž parotěsné zábrany</t>
  </si>
  <si>
    <t>https://podminky.urs.cz/item/CS_URS_2023_02/763131751</t>
  </si>
  <si>
    <t>153</t>
  </si>
  <si>
    <t>28329027</t>
  </si>
  <si>
    <t>fólie PE vyztužená Al vrstvou pro parotěsnou vrstvu 150g/m2</t>
  </si>
  <si>
    <t>1017990495</t>
  </si>
  <si>
    <t>42,01*1,1235 "Přepočtené koeficientem množství</t>
  </si>
  <si>
    <t>154</t>
  </si>
  <si>
    <t>763131752</t>
  </si>
  <si>
    <t>Montáž jedné vrstvy tepelné izolace do SDK podhledu</t>
  </si>
  <si>
    <t>456440531</t>
  </si>
  <si>
    <t>Podhled ze sádrokartonových desek ostatní práce a konstrukce na podhledech ze sádrokartonových desek montáž jedné vrstvy tepelné izolace</t>
  </si>
  <si>
    <t>https://podminky.urs.cz/item/CS_URS_2023_02/763131752</t>
  </si>
  <si>
    <t>155</t>
  </si>
  <si>
    <t>63152137</t>
  </si>
  <si>
    <t>pás tepelně izolační univerzální λ=0,034-0,035 tl 180mm</t>
  </si>
  <si>
    <t>1814803309</t>
  </si>
  <si>
    <t>42,01*1,02 "Přepočtené koeficientem množství</t>
  </si>
  <si>
    <t>156</t>
  </si>
  <si>
    <t>998763301</t>
  </si>
  <si>
    <t>Přesun hmot tonážní pro sádrokartonové konstrukce v objektech v do 6 m</t>
  </si>
  <si>
    <t>-31000152</t>
  </si>
  <si>
    <t>Přesun hmot pro konstrukce montované z desek sádrokartonových, sádrovláknitých, cementovláknitých nebo cementových stanovený z hmotnosti přesunovaného materiálu vodorovná dopravní vzdálenost do 50 m v objektech výšky do 6 m</t>
  </si>
  <si>
    <t>https://podminky.urs.cz/item/CS_URS_2023_02/998763301</t>
  </si>
  <si>
    <t>764</t>
  </si>
  <si>
    <t>Konstrukce klempířské</t>
  </si>
  <si>
    <t>157</t>
  </si>
  <si>
    <t>764001821</t>
  </si>
  <si>
    <t>Demontáž krytiny ze svitků nebo tabulí do suti</t>
  </si>
  <si>
    <t>1583914950</t>
  </si>
  <si>
    <t>Demontáž klempířských konstrukcí krytiny ze svitků nebo tabulí do suti</t>
  </si>
  <si>
    <t>https://podminky.urs.cz/item/CS_URS_2023_02/764001821</t>
  </si>
  <si>
    <t>(3,4*6,8*2)+(3,2*6,1*2)+(5,3*3,4)</t>
  </si>
  <si>
    <t>158</t>
  </si>
  <si>
    <t>764111651</t>
  </si>
  <si>
    <t>Krytina střechy rovné z taškových tabulí z Pz plechu s povrchovou úpravou sklonu do 30°</t>
  </si>
  <si>
    <t>-316704494</t>
  </si>
  <si>
    <t>Krytina ze svitků, ze šablon nebo taškových tabulí z pozinkovaného plechu s povrchovou úpravou s úpravou u okapů, prostupů a výčnělků střechy rovné z taškových tabulí, sklon střechy do 30°</t>
  </si>
  <si>
    <t>https://podminky.urs.cz/item/CS_URS_2023_02/764111651</t>
  </si>
  <si>
    <t>159</t>
  </si>
  <si>
    <t>764111653</t>
  </si>
  <si>
    <t>Krytina střechy rovné z taškových tabulí z Pz plechu s povrchovou úpravou sklonu přes 30 do 60°</t>
  </si>
  <si>
    <t>1533666444</t>
  </si>
  <si>
    <t>Krytina ze svitků, ze šablon nebo taškových tabulí z pozinkovaného plechu s povrchovou úpravou s úpravou u okapů, prostupů a výčnělků střechy rovné z taškových tabulí, sklon střechy přes 30 do 60°</t>
  </si>
  <si>
    <t>https://podminky.urs.cz/item/CS_URS_2023_02/764111653</t>
  </si>
  <si>
    <t>(12,85*3,45*2)-(4,7*1,2)</t>
  </si>
  <si>
    <t>160</t>
  </si>
  <si>
    <t>764216641</t>
  </si>
  <si>
    <t>Oplechování rovných parapetů celoplošně lepené z Pz s povrchovou úpravou rš 150 mm</t>
  </si>
  <si>
    <t>461453142</t>
  </si>
  <si>
    <t>Oplechování parapetů z pozinkovaného plechu s povrchovou úpravou rovných celoplošně lepené, bez rohů rš 160 mm</t>
  </si>
  <si>
    <t>https://podminky.urs.cz/item/CS_URS_2023_02/764216641</t>
  </si>
  <si>
    <t>161</t>
  </si>
  <si>
    <t>764511602</t>
  </si>
  <si>
    <t>Žlab podokapní půlkruhový z Pz s povrchovou úpravou rš 330 mm</t>
  </si>
  <si>
    <t>1955716312</t>
  </si>
  <si>
    <t>Žlab podokapní z pozinkovaného plechu s povrchovou úpravou včetně háků a čel půlkruhový rš 330 mm</t>
  </si>
  <si>
    <t>https://podminky.urs.cz/item/CS_URS_2023_02/764511602</t>
  </si>
  <si>
    <t>162</t>
  </si>
  <si>
    <t>764511642</t>
  </si>
  <si>
    <t>Kotlík oválný (trychtýřový) pro podokapní žlaby z Pz s povrchovou úpravou 330/100 mm</t>
  </si>
  <si>
    <t>-1902705079</t>
  </si>
  <si>
    <t>Žlab podokapní z pozinkovaného plechu s povrchovou úpravou včetně háků a čel kotlík oválný (trychtýřový), rš žlabu/průměr svodu 330/100 mm</t>
  </si>
  <si>
    <t>https://podminky.urs.cz/item/CS_URS_2023_02/764511642</t>
  </si>
  <si>
    <t>163</t>
  </si>
  <si>
    <t>764518622</t>
  </si>
  <si>
    <t>Svody kruhové včetně objímek, kolen, odskoků z Pz s povrchovou úpravou průměru 100 mm</t>
  </si>
  <si>
    <t>463989382</t>
  </si>
  <si>
    <t>Svod z pozinkovaného plechu s upraveným povrchem včetně objímek, kolen a odskoků kruhový, průměru 100 mm</t>
  </si>
  <si>
    <t>https://podminky.urs.cz/item/CS_URS_2023_02/764518622</t>
  </si>
  <si>
    <t>3*4</t>
  </si>
  <si>
    <t>164</t>
  </si>
  <si>
    <t>998764101</t>
  </si>
  <si>
    <t>Přesun hmot tonážní pro konstrukce klempířské v objektech v do 6 m</t>
  </si>
  <si>
    <t>-2005006826</t>
  </si>
  <si>
    <t>Přesun hmot pro konstrukce klempířské stanovený z hmotnosti přesunovaného materiálu vodorovná dopravní vzdálenost do 50 m v objektech výšky do 6 m</t>
  </si>
  <si>
    <t>https://podminky.urs.cz/item/CS_URS_2023_02/998764101</t>
  </si>
  <si>
    <t>765</t>
  </si>
  <si>
    <t>Krytina skládaná</t>
  </si>
  <si>
    <t>165</t>
  </si>
  <si>
    <t>765191021</t>
  </si>
  <si>
    <t>Montáž pojistné hydroizolační nebo parotěsné fólie kladené ve sklonu přes 20° s lepenými spoji na krokve</t>
  </si>
  <si>
    <t>-1327383048</t>
  </si>
  <si>
    <t>Montáž pojistné hydroizolační nebo parotěsné fólie kladené ve sklonu přes 20° s lepenými přesahy na krokve</t>
  </si>
  <si>
    <t>https://podminky.urs.cz/item/CS_URS_2023_02/765191021</t>
  </si>
  <si>
    <t>166</t>
  </si>
  <si>
    <t>28329036</t>
  </si>
  <si>
    <t>fólie kontaktní difuzně propustná pro doplňkovou hydroizolační vrstvu, třívrstvá mikroporézní PP 150g/m2 s integrovanou samolepící páskou</t>
  </si>
  <si>
    <t>2033504908</t>
  </si>
  <si>
    <t>104,645*1,1 "Přepočtené koeficientem množství</t>
  </si>
  <si>
    <t>167</t>
  </si>
  <si>
    <t>998765101</t>
  </si>
  <si>
    <t>Přesun hmot tonážní pro krytiny skládané v objektech v do 6 m</t>
  </si>
  <si>
    <t>1324242897</t>
  </si>
  <si>
    <t>Přesun hmot pro krytiny skládané stanovený z hmotnosti přesunovaného materiálu vodorovná dopravní vzdálenost do 50 m na objektech výšky do 6 m</t>
  </si>
  <si>
    <t>https://podminky.urs.cz/item/CS_URS_2023_02/998765101</t>
  </si>
  <si>
    <t>766</t>
  </si>
  <si>
    <t>Konstrukce truhlářské</t>
  </si>
  <si>
    <t>168</t>
  </si>
  <si>
    <t>766421213</t>
  </si>
  <si>
    <t>Montáž obložení podhledů jednoduchých palubkami z měkkého dřeva š přes 80 do 100 mm</t>
  </si>
  <si>
    <t>115495121</t>
  </si>
  <si>
    <t>Montáž obložení podhledů jednoduchých palubkami na pero a drážku z měkkého dřeva, šířky přes 80 do 100 mm</t>
  </si>
  <si>
    <t>https://podminky.urs.cz/item/CS_URS_2023_02/766421213</t>
  </si>
  <si>
    <t>m.č.1.01</t>
  </si>
  <si>
    <t>2,75*4*2</t>
  </si>
  <si>
    <t>169</t>
  </si>
  <si>
    <t>61191155</t>
  </si>
  <si>
    <t>palubky obkladové smrk profil klasický 19x116mm jakost A/B</t>
  </si>
  <si>
    <t>855464766</t>
  </si>
  <si>
    <t>22*1,1 "Přepočtené koeficientem množství</t>
  </si>
  <si>
    <t>170</t>
  </si>
  <si>
    <t>766622131</t>
  </si>
  <si>
    <t>Montáž plastových oken plochy přes 1 m2 otevíravých v do 1,5 m s rámem do zdiva</t>
  </si>
  <si>
    <t>1201743365</t>
  </si>
  <si>
    <t>Montáž oken plastových včetně montáže rámu plochy přes 1 m2 otevíravých do zdiva, výšky do 1,5 m</t>
  </si>
  <si>
    <t>https://podminky.urs.cz/item/CS_URS_2023_02/766622131</t>
  </si>
  <si>
    <t>1*1*2</t>
  </si>
  <si>
    <t>171</t>
  </si>
  <si>
    <t>61140051</t>
  </si>
  <si>
    <t>okno plastové otevíravé/sklopné dvojsklo přes plochu 1m2 do v 1,5m</t>
  </si>
  <si>
    <t>-175525601</t>
  </si>
  <si>
    <t>172</t>
  </si>
  <si>
    <t>766660411</t>
  </si>
  <si>
    <t>Montáž vchodových dveří jednokřídlových bez nadsvětlíku do zdiva</t>
  </si>
  <si>
    <t>886550101</t>
  </si>
  <si>
    <t>Montáž dveřních křídel dřevěných nebo plastových vchodových dveří včetně rámu do zdiva jednokřídlových bez nadsvětlíku</t>
  </si>
  <si>
    <t>https://podminky.urs.cz/item/CS_URS_2023_02/766660411</t>
  </si>
  <si>
    <t>173</t>
  </si>
  <si>
    <t>61173202</t>
  </si>
  <si>
    <t>dveře jednokřídlé dřevěné plné max rozměru otvoru 2,42m2 bezpečnostní třídy RC2</t>
  </si>
  <si>
    <t>1873144011</t>
  </si>
  <si>
    <t>1*2,125</t>
  </si>
  <si>
    <t>174</t>
  </si>
  <si>
    <t>766694116</t>
  </si>
  <si>
    <t>Montáž parapetních desek dřevěných nebo plastových š do 30 cm</t>
  </si>
  <si>
    <t>-1148641930</t>
  </si>
  <si>
    <t>Montáž ostatních truhlářských konstrukcí parapetních desek dřevěných nebo plastových šířky do 300 mm</t>
  </si>
  <si>
    <t>https://podminky.urs.cz/item/CS_URS_2023_02/766694116</t>
  </si>
  <si>
    <t>175</t>
  </si>
  <si>
    <t>61140085</t>
  </si>
  <si>
    <t>parapet plastový vnitřní – š 150mm, dekor</t>
  </si>
  <si>
    <t>-931145133</t>
  </si>
  <si>
    <t>176</t>
  </si>
  <si>
    <t>61140076</t>
  </si>
  <si>
    <t>koncovka k parapetu oboustranná š 600mm, barva bílá</t>
  </si>
  <si>
    <t>-191464897</t>
  </si>
  <si>
    <t>177</t>
  </si>
  <si>
    <t>998766101</t>
  </si>
  <si>
    <t>Přesun hmot tonážní pro kce truhlářské v objektech v do 6 m</t>
  </si>
  <si>
    <t>994402975</t>
  </si>
  <si>
    <t>Přesun hmot pro konstrukce truhlářské stanovený z hmotnosti přesunovaného materiálu vodorovná dopravní vzdálenost do 50 m v objektech výšky do 6 m</t>
  </si>
  <si>
    <t>https://podminky.urs.cz/item/CS_URS_2023_02/998766101</t>
  </si>
  <si>
    <t>783</t>
  </si>
  <si>
    <t>Dokončovací práce - nátěry</t>
  </si>
  <si>
    <t>178</t>
  </si>
  <si>
    <t>783218101</t>
  </si>
  <si>
    <t>Lazurovací jednonásobný syntetický nátěr tesařských konstrukcí</t>
  </si>
  <si>
    <t>-451779244</t>
  </si>
  <si>
    <t>Lazurovací nátěr tesařských konstrukcí jednonásobný syntetický</t>
  </si>
  <si>
    <t>https://podminky.urs.cz/item/CS_URS_2023_02/783218101</t>
  </si>
  <si>
    <t>palubky neviditelná část</t>
  </si>
  <si>
    <t>179</t>
  </si>
  <si>
    <t>783218111</t>
  </si>
  <si>
    <t>Lazurovací dvojnásobný syntetický nátěr tesařských konstrukcí</t>
  </si>
  <si>
    <t>425551019</t>
  </si>
  <si>
    <t>Lazurovací nátěr tesařských konstrukcí dvojnásobný syntetický</t>
  </si>
  <si>
    <t>https://podminky.urs.cz/item/CS_URS_2023_02/783218111</t>
  </si>
  <si>
    <t>palubky viditelná část</t>
  </si>
  <si>
    <t>viditelné části m.č.1.01</t>
  </si>
  <si>
    <t>(0,12*4*2,25*8)+((0,12+0,18)*2*4*2)+(0,12*4*4*4)+(0,12*4*1,45*4)</t>
  </si>
  <si>
    <t>784</t>
  </si>
  <si>
    <t>Dokončovací práce - malby a tapety</t>
  </si>
  <si>
    <t>180</t>
  </si>
  <si>
    <t>784111001</t>
  </si>
  <si>
    <t>Oprášení (ometení ) podkladu v místnostech v do 3,80 m</t>
  </si>
  <si>
    <t>-596370493</t>
  </si>
  <si>
    <t>Oprášení (ometení) podkladu v místnostech výšky do 3,80 m</t>
  </si>
  <si>
    <t>https://podminky.urs.cz/item/CS_URS_2023_02/784111001</t>
  </si>
  <si>
    <t>vnitřní stěny</t>
  </si>
  <si>
    <t>SDK stropy</t>
  </si>
  <si>
    <t>181</t>
  </si>
  <si>
    <t>784181101</t>
  </si>
  <si>
    <t>Základní akrylátová jednonásobná bezbarvá penetrace podkladu v místnostech v do 3,80 m</t>
  </si>
  <si>
    <t>1917068143</t>
  </si>
  <si>
    <t>Penetrace podkladu jednonásobná základní akrylátová bezbarvá v místnostech výšky do 3,80 m</t>
  </si>
  <si>
    <t>https://podminky.urs.cz/item/CS_URS_2023_02/784181101</t>
  </si>
  <si>
    <t>182</t>
  </si>
  <si>
    <t>784211101</t>
  </si>
  <si>
    <t>Dvojnásobné bílé malby ze směsí za mokra výborně oděruvzdorných v místnostech v do 3,80 m</t>
  </si>
  <si>
    <t>-594889355</t>
  </si>
  <si>
    <t>Malby z malířských směsí oděruvzdorných za mokra dvojnásobné, bílé za mokra oděruvzdorné výborně v místnostech výšky do 3,80 m</t>
  </si>
  <si>
    <t>https://podminky.urs.cz/item/CS_URS_2023_02/784211101</t>
  </si>
  <si>
    <t>VRN</t>
  </si>
  <si>
    <t>Vedlejší rozpočtové náklady</t>
  </si>
  <si>
    <t>VRN1</t>
  </si>
  <si>
    <t>Průzkumné, geodetické a projektové práce</t>
  </si>
  <si>
    <t>183</t>
  </si>
  <si>
    <t>011503000</t>
  </si>
  <si>
    <t>Stavební průzkum - vytyčení stávajících inženýrských sítí</t>
  </si>
  <si>
    <t>sou</t>
  </si>
  <si>
    <t>1957997463</t>
  </si>
  <si>
    <t>184</t>
  </si>
  <si>
    <t>012002000</t>
  </si>
  <si>
    <t>Geodetické práce</t>
  </si>
  <si>
    <t>-1275738336</t>
  </si>
  <si>
    <t>185</t>
  </si>
  <si>
    <t>013254000</t>
  </si>
  <si>
    <t>Dokumentace skutečného provedení stavby</t>
  </si>
  <si>
    <t>1024</t>
  </si>
  <si>
    <t>2089962629</t>
  </si>
  <si>
    <t>https://podminky.urs.cz/item/CS_URS_2023_02/013254000</t>
  </si>
  <si>
    <t>VRN3</t>
  </si>
  <si>
    <t>Zařízení staveniště</t>
  </si>
  <si>
    <t>186</t>
  </si>
  <si>
    <t>030001000</t>
  </si>
  <si>
    <t>831170335</t>
  </si>
  <si>
    <t>187</t>
  </si>
  <si>
    <t>033002000</t>
  </si>
  <si>
    <t>Připojení staveniště na inženýrské sítě</t>
  </si>
  <si>
    <t>-1809625639</t>
  </si>
  <si>
    <t>188</t>
  </si>
  <si>
    <t>034103000</t>
  </si>
  <si>
    <t>Oplocení staveniště</t>
  </si>
  <si>
    <t>337664518</t>
  </si>
  <si>
    <t>VRN9</t>
  </si>
  <si>
    <t>Ostatní náklady</t>
  </si>
  <si>
    <t>189</t>
  </si>
  <si>
    <t>094103000</t>
  </si>
  <si>
    <t>Náklady na plánované vyklizení objektu</t>
  </si>
  <si>
    <t>-1890519135</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</si>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</sst>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82">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5"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1" fillId="0" borderId="13" xfId="0" applyNumberFormat="1" applyFont="1" applyBorder="1" applyAlignment="1" applyProtection="1"/>
    <xf numFmtId="166" fontId="31" fillId="0" borderId="14" xfId="0" applyNumberFormat="1" applyFont="1" applyBorder="1" applyAlignment="1" applyProtection="1"/>
    <xf numFmtId="4" fontId="32"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3" fillId="0" borderId="0" xfId="0" applyFont="1" applyAlignment="1" applyProtection="1">
      <alignment horizontal="left" vertical="center"/>
    </xf>
    <xf numFmtId="0" fontId="34"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Font="1" applyAlignment="1" applyProtection="1">
      <alignmen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3_02/413351112" TargetMode="External"/><Relationship Id="rId117" Type="http://schemas.openxmlformats.org/officeDocument/2006/relationships/hyperlink" Target="https://podminky.urs.cz/item/CS_URS_2023_02/013254000" TargetMode="External"/><Relationship Id="rId21" Type="http://schemas.openxmlformats.org/officeDocument/2006/relationships/hyperlink" Target="https://podminky.urs.cz/item/CS_URS_2023_02/314272514" TargetMode="External"/><Relationship Id="rId42" Type="http://schemas.openxmlformats.org/officeDocument/2006/relationships/hyperlink" Target="https://podminky.urs.cz/item/CS_URS_2023_02/622151021" TargetMode="External"/><Relationship Id="rId47" Type="http://schemas.openxmlformats.org/officeDocument/2006/relationships/hyperlink" Target="https://podminky.urs.cz/item/CS_URS_2023_02/637211111" TargetMode="External"/><Relationship Id="rId63" Type="http://schemas.openxmlformats.org/officeDocument/2006/relationships/hyperlink" Target="https://podminky.urs.cz/item/CS_URS_2023_02/962022491" TargetMode="External"/><Relationship Id="rId68" Type="http://schemas.openxmlformats.org/officeDocument/2006/relationships/hyperlink" Target="https://podminky.urs.cz/item/CS_URS_2023_02/997013501" TargetMode="External"/><Relationship Id="rId84" Type="http://schemas.openxmlformats.org/officeDocument/2006/relationships/hyperlink" Target="https://podminky.urs.cz/item/CS_URS_2023_02/762341210" TargetMode="External"/><Relationship Id="rId89" Type="http://schemas.openxmlformats.org/officeDocument/2006/relationships/hyperlink" Target="https://podminky.urs.cz/item/CS_URS_2023_02/762521104" TargetMode="External"/><Relationship Id="rId112" Type="http://schemas.openxmlformats.org/officeDocument/2006/relationships/hyperlink" Target="https://podminky.urs.cz/item/CS_URS_2023_02/783218101" TargetMode="External"/><Relationship Id="rId16" Type="http://schemas.openxmlformats.org/officeDocument/2006/relationships/hyperlink" Target="https://podminky.urs.cz/item/CS_URS_2023_02/279361821" TargetMode="External"/><Relationship Id="rId107" Type="http://schemas.openxmlformats.org/officeDocument/2006/relationships/hyperlink" Target="https://podminky.urs.cz/item/CS_URS_2023_02/766421213" TargetMode="External"/><Relationship Id="rId11" Type="http://schemas.openxmlformats.org/officeDocument/2006/relationships/hyperlink" Target="https://podminky.urs.cz/item/CS_URS_2023_02/271532212" TargetMode="External"/><Relationship Id="rId24" Type="http://schemas.openxmlformats.org/officeDocument/2006/relationships/hyperlink" Target="https://podminky.urs.cz/item/CS_URS_2023_02/346272216" TargetMode="External"/><Relationship Id="rId32" Type="http://schemas.openxmlformats.org/officeDocument/2006/relationships/hyperlink" Target="https://podminky.urs.cz/item/CS_URS_2023_02/451573111" TargetMode="External"/><Relationship Id="rId37" Type="http://schemas.openxmlformats.org/officeDocument/2006/relationships/hyperlink" Target="https://podminky.urs.cz/item/CS_URS_2023_02/612131121" TargetMode="External"/><Relationship Id="rId40" Type="http://schemas.openxmlformats.org/officeDocument/2006/relationships/hyperlink" Target="https://podminky.urs.cz/item/CS_URS_2023_02/622142001" TargetMode="External"/><Relationship Id="rId45" Type="http://schemas.openxmlformats.org/officeDocument/2006/relationships/hyperlink" Target="https://podminky.urs.cz/item/CS_URS_2023_02/622531022" TargetMode="External"/><Relationship Id="rId53" Type="http://schemas.openxmlformats.org/officeDocument/2006/relationships/hyperlink" Target="https://podminky.urs.cz/item/CS_URS_2023_02/894811131" TargetMode="External"/><Relationship Id="rId58" Type="http://schemas.openxmlformats.org/officeDocument/2006/relationships/hyperlink" Target="https://podminky.urs.cz/item/CS_URS_2023_02/919735112" TargetMode="External"/><Relationship Id="rId66" Type="http://schemas.openxmlformats.org/officeDocument/2006/relationships/hyperlink" Target="https://podminky.urs.cz/item/CS_URS_2023_02/968062558" TargetMode="External"/><Relationship Id="rId74" Type="http://schemas.openxmlformats.org/officeDocument/2006/relationships/hyperlink" Target="https://podminky.urs.cz/item/CS_URS_2023_02/998711101" TargetMode="External"/><Relationship Id="rId79" Type="http://schemas.openxmlformats.org/officeDocument/2006/relationships/hyperlink" Target="https://podminky.urs.cz/item/CS_URS_2023_02/762085103" TargetMode="External"/><Relationship Id="rId87" Type="http://schemas.openxmlformats.org/officeDocument/2006/relationships/hyperlink" Target="https://podminky.urs.cz/item/CS_URS_2023_02/762342511" TargetMode="External"/><Relationship Id="rId102" Type="http://schemas.openxmlformats.org/officeDocument/2006/relationships/hyperlink" Target="https://podminky.urs.cz/item/CS_URS_2023_02/764511642" TargetMode="External"/><Relationship Id="rId110" Type="http://schemas.openxmlformats.org/officeDocument/2006/relationships/hyperlink" Target="https://podminky.urs.cz/item/CS_URS_2023_02/766694116" TargetMode="External"/><Relationship Id="rId115" Type="http://schemas.openxmlformats.org/officeDocument/2006/relationships/hyperlink" Target="https://podminky.urs.cz/item/CS_URS_2023_02/784181101" TargetMode="External"/><Relationship Id="rId5" Type="http://schemas.openxmlformats.org/officeDocument/2006/relationships/hyperlink" Target="https://podminky.urs.cz/item/CS_URS_2023_02/167151101" TargetMode="External"/><Relationship Id="rId61" Type="http://schemas.openxmlformats.org/officeDocument/2006/relationships/hyperlink" Target="https://podminky.urs.cz/item/CS_URS_2023_02/953943211" TargetMode="External"/><Relationship Id="rId82" Type="http://schemas.openxmlformats.org/officeDocument/2006/relationships/hyperlink" Target="https://podminky.urs.cz/item/CS_URS_2023_02/762332131" TargetMode="External"/><Relationship Id="rId90" Type="http://schemas.openxmlformats.org/officeDocument/2006/relationships/hyperlink" Target="https://podminky.urs.cz/item/CS_URS_2023_02/762595001" TargetMode="External"/><Relationship Id="rId95" Type="http://schemas.openxmlformats.org/officeDocument/2006/relationships/hyperlink" Target="https://podminky.urs.cz/item/CS_URS_2023_02/763131752" TargetMode="External"/><Relationship Id="rId19" Type="http://schemas.openxmlformats.org/officeDocument/2006/relationships/hyperlink" Target="https://podminky.urs.cz/item/CS_URS_2023_02/311361821" TargetMode="External"/><Relationship Id="rId14" Type="http://schemas.openxmlformats.org/officeDocument/2006/relationships/hyperlink" Target="https://podminky.urs.cz/item/CS_URS_2023_02/279113134" TargetMode="External"/><Relationship Id="rId22" Type="http://schemas.openxmlformats.org/officeDocument/2006/relationships/hyperlink" Target="https://podminky.urs.cz/item/CS_URS_2023_02/314272526" TargetMode="External"/><Relationship Id="rId27" Type="http://schemas.openxmlformats.org/officeDocument/2006/relationships/hyperlink" Target="https://podminky.urs.cz/item/CS_URS_2023_02/413352111" TargetMode="External"/><Relationship Id="rId30" Type="http://schemas.openxmlformats.org/officeDocument/2006/relationships/hyperlink" Target="https://podminky.urs.cz/item/CS_URS_2023_02/417351116" TargetMode="External"/><Relationship Id="rId35" Type="http://schemas.openxmlformats.org/officeDocument/2006/relationships/hyperlink" Target="https://podminky.urs.cz/item/CS_URS_2023_02/572340112" TargetMode="External"/><Relationship Id="rId43" Type="http://schemas.openxmlformats.org/officeDocument/2006/relationships/hyperlink" Target="https://podminky.urs.cz/item/CS_URS_2023_02/622151031" TargetMode="External"/><Relationship Id="rId48" Type="http://schemas.openxmlformats.org/officeDocument/2006/relationships/hyperlink" Target="https://podminky.urs.cz/item/CS_URS_2023_02/871265211" TargetMode="External"/><Relationship Id="rId56" Type="http://schemas.openxmlformats.org/officeDocument/2006/relationships/hyperlink" Target="https://podminky.urs.cz/item/CS_URS_2023_02/916231213" TargetMode="External"/><Relationship Id="rId64" Type="http://schemas.openxmlformats.org/officeDocument/2006/relationships/hyperlink" Target="https://podminky.urs.cz/item/CS_URS_2023_02/962031133" TargetMode="External"/><Relationship Id="rId69" Type="http://schemas.openxmlformats.org/officeDocument/2006/relationships/hyperlink" Target="https://podminky.urs.cz/item/CS_URS_2023_02/997013509" TargetMode="External"/><Relationship Id="rId77" Type="http://schemas.openxmlformats.org/officeDocument/2006/relationships/hyperlink" Target="https://podminky.urs.cz/item/CS_URS_2023_02/762082120" TargetMode="External"/><Relationship Id="rId100" Type="http://schemas.openxmlformats.org/officeDocument/2006/relationships/hyperlink" Target="https://podminky.urs.cz/item/CS_URS_2023_02/764216641" TargetMode="External"/><Relationship Id="rId105" Type="http://schemas.openxmlformats.org/officeDocument/2006/relationships/hyperlink" Target="https://podminky.urs.cz/item/CS_URS_2023_02/765191021" TargetMode="External"/><Relationship Id="rId113" Type="http://schemas.openxmlformats.org/officeDocument/2006/relationships/hyperlink" Target="https://podminky.urs.cz/item/CS_URS_2023_02/783218111" TargetMode="External"/><Relationship Id="rId118" Type="http://schemas.openxmlformats.org/officeDocument/2006/relationships/drawing" Target="../drawings/drawing2.xml"/><Relationship Id="rId8" Type="http://schemas.openxmlformats.org/officeDocument/2006/relationships/hyperlink" Target="https://podminky.urs.cz/item/CS_URS_2023_02/175151101" TargetMode="External"/><Relationship Id="rId51" Type="http://schemas.openxmlformats.org/officeDocument/2006/relationships/hyperlink" Target="https://podminky.urs.cz/item/CS_URS_2023_02/877260320" TargetMode="External"/><Relationship Id="rId72" Type="http://schemas.openxmlformats.org/officeDocument/2006/relationships/hyperlink" Target="https://podminky.urs.cz/item/CS_URS_2023_02/711111001" TargetMode="External"/><Relationship Id="rId80" Type="http://schemas.openxmlformats.org/officeDocument/2006/relationships/hyperlink" Target="https://podminky.urs.cz/item/CS_URS_2023_02/762085112" TargetMode="External"/><Relationship Id="rId85" Type="http://schemas.openxmlformats.org/officeDocument/2006/relationships/hyperlink" Target="https://podminky.urs.cz/item/CS_URS_2023_02/762341811" TargetMode="External"/><Relationship Id="rId93" Type="http://schemas.openxmlformats.org/officeDocument/2006/relationships/hyperlink" Target="https://podminky.urs.cz/item/CS_URS_2023_02/763131714" TargetMode="External"/><Relationship Id="rId98" Type="http://schemas.openxmlformats.org/officeDocument/2006/relationships/hyperlink" Target="https://podminky.urs.cz/item/CS_URS_2023_02/764111651" TargetMode="External"/><Relationship Id="rId3" Type="http://schemas.openxmlformats.org/officeDocument/2006/relationships/hyperlink" Target="https://podminky.urs.cz/item/CS_URS_2023_02/162751117" TargetMode="External"/><Relationship Id="rId12" Type="http://schemas.openxmlformats.org/officeDocument/2006/relationships/hyperlink" Target="https://podminky.urs.cz/item/CS_URS_2023_02/271542211" TargetMode="External"/><Relationship Id="rId17" Type="http://schemas.openxmlformats.org/officeDocument/2006/relationships/hyperlink" Target="https://podminky.urs.cz/item/CS_URS_2023_02/311113143" TargetMode="External"/><Relationship Id="rId25" Type="http://schemas.openxmlformats.org/officeDocument/2006/relationships/hyperlink" Target="https://podminky.urs.cz/item/CS_URS_2023_02/413351111" TargetMode="External"/><Relationship Id="rId33" Type="http://schemas.openxmlformats.org/officeDocument/2006/relationships/hyperlink" Target="https://podminky.urs.cz/item/CS_URS_2023_02/465513256" TargetMode="External"/><Relationship Id="rId38" Type="http://schemas.openxmlformats.org/officeDocument/2006/relationships/hyperlink" Target="https://podminky.urs.cz/item/CS_URS_2023_02/612321141" TargetMode="External"/><Relationship Id="rId46" Type="http://schemas.openxmlformats.org/officeDocument/2006/relationships/hyperlink" Target="https://podminky.urs.cz/item/CS_URS_2023_02/635111141" TargetMode="External"/><Relationship Id="rId59" Type="http://schemas.openxmlformats.org/officeDocument/2006/relationships/hyperlink" Target="https://podminky.urs.cz/item/CS_URS_2023_02/949101111" TargetMode="External"/><Relationship Id="rId67" Type="http://schemas.openxmlformats.org/officeDocument/2006/relationships/hyperlink" Target="https://podminky.urs.cz/item/CS_URS_2023_02/997002611" TargetMode="External"/><Relationship Id="rId103" Type="http://schemas.openxmlformats.org/officeDocument/2006/relationships/hyperlink" Target="https://podminky.urs.cz/item/CS_URS_2023_02/764518622" TargetMode="External"/><Relationship Id="rId108" Type="http://schemas.openxmlformats.org/officeDocument/2006/relationships/hyperlink" Target="https://podminky.urs.cz/item/CS_URS_2023_02/766622131" TargetMode="External"/><Relationship Id="rId116" Type="http://schemas.openxmlformats.org/officeDocument/2006/relationships/hyperlink" Target="https://podminky.urs.cz/item/CS_URS_2023_02/784211101" TargetMode="External"/><Relationship Id="rId20" Type="http://schemas.openxmlformats.org/officeDocument/2006/relationships/hyperlink" Target="https://podminky.urs.cz/item/CS_URS_2023_02/314272500" TargetMode="External"/><Relationship Id="rId41" Type="http://schemas.openxmlformats.org/officeDocument/2006/relationships/hyperlink" Target="https://podminky.urs.cz/item/CS_URS_2023_02/622143003" TargetMode="External"/><Relationship Id="rId54" Type="http://schemas.openxmlformats.org/officeDocument/2006/relationships/hyperlink" Target="https://podminky.urs.cz/item/CS_URS_2023_02/899623151" TargetMode="External"/><Relationship Id="rId62" Type="http://schemas.openxmlformats.org/officeDocument/2006/relationships/hyperlink" Target="https://podminky.urs.cz/item/CS_URS_2023_02/961021311" TargetMode="External"/><Relationship Id="rId70" Type="http://schemas.openxmlformats.org/officeDocument/2006/relationships/hyperlink" Target="https://podminky.urs.cz/item/CS_URS_2023_02/997013869" TargetMode="External"/><Relationship Id="rId75" Type="http://schemas.openxmlformats.org/officeDocument/2006/relationships/hyperlink" Target="https://podminky.urs.cz/item/CS_URS_2023_02/721242105" TargetMode="External"/><Relationship Id="rId83" Type="http://schemas.openxmlformats.org/officeDocument/2006/relationships/hyperlink" Target="https://podminky.urs.cz/item/CS_URS_2023_02/762332132" TargetMode="External"/><Relationship Id="rId88" Type="http://schemas.openxmlformats.org/officeDocument/2006/relationships/hyperlink" Target="https://podminky.urs.cz/item/CS_URS_2023_02/762395000" TargetMode="External"/><Relationship Id="rId91" Type="http://schemas.openxmlformats.org/officeDocument/2006/relationships/hyperlink" Target="https://podminky.urs.cz/item/CS_URS_2023_02/998762101" TargetMode="External"/><Relationship Id="rId96" Type="http://schemas.openxmlformats.org/officeDocument/2006/relationships/hyperlink" Target="https://podminky.urs.cz/item/CS_URS_2023_02/998763301" TargetMode="External"/><Relationship Id="rId111" Type="http://schemas.openxmlformats.org/officeDocument/2006/relationships/hyperlink" Target="https://podminky.urs.cz/item/CS_URS_2023_02/998766101" TargetMode="External"/><Relationship Id="rId1" Type="http://schemas.openxmlformats.org/officeDocument/2006/relationships/hyperlink" Target="https://podminky.urs.cz/item/CS_URS_2023_02/122251102" TargetMode="External"/><Relationship Id="rId6" Type="http://schemas.openxmlformats.org/officeDocument/2006/relationships/hyperlink" Target="https://podminky.urs.cz/item/CS_URS_2023_02/171201231" TargetMode="External"/><Relationship Id="rId15" Type="http://schemas.openxmlformats.org/officeDocument/2006/relationships/hyperlink" Target="https://podminky.urs.cz/item/CS_URS_2023_02/279113135" TargetMode="External"/><Relationship Id="rId23" Type="http://schemas.openxmlformats.org/officeDocument/2006/relationships/hyperlink" Target="https://podminky.urs.cz/item/CS_URS_2023_02/317141423" TargetMode="External"/><Relationship Id="rId28" Type="http://schemas.openxmlformats.org/officeDocument/2006/relationships/hyperlink" Target="https://podminky.urs.cz/item/CS_URS_2023_02/417321515" TargetMode="External"/><Relationship Id="rId36" Type="http://schemas.openxmlformats.org/officeDocument/2006/relationships/hyperlink" Target="https://podminky.urs.cz/item/CS_URS_2023_02/596211111" TargetMode="External"/><Relationship Id="rId49" Type="http://schemas.openxmlformats.org/officeDocument/2006/relationships/hyperlink" Target="https://podminky.urs.cz/item/CS_URS_2023_02/871275211" TargetMode="External"/><Relationship Id="rId57" Type="http://schemas.openxmlformats.org/officeDocument/2006/relationships/hyperlink" Target="https://podminky.urs.cz/item/CS_URS_2023_02/916331112" TargetMode="External"/><Relationship Id="rId106" Type="http://schemas.openxmlformats.org/officeDocument/2006/relationships/hyperlink" Target="https://podminky.urs.cz/item/CS_URS_2023_02/998765101" TargetMode="External"/><Relationship Id="rId114" Type="http://schemas.openxmlformats.org/officeDocument/2006/relationships/hyperlink" Target="https://podminky.urs.cz/item/CS_URS_2023_02/784111001" TargetMode="External"/><Relationship Id="rId10" Type="http://schemas.openxmlformats.org/officeDocument/2006/relationships/hyperlink" Target="https://podminky.urs.cz/item/CS_URS_2023_02/181912112" TargetMode="External"/><Relationship Id="rId31" Type="http://schemas.openxmlformats.org/officeDocument/2006/relationships/hyperlink" Target="https://podminky.urs.cz/item/CS_URS_2023_02/417361821" TargetMode="External"/><Relationship Id="rId44" Type="http://schemas.openxmlformats.org/officeDocument/2006/relationships/hyperlink" Target="https://podminky.urs.cz/item/CS_URS_2023_02/622511112" TargetMode="External"/><Relationship Id="rId52" Type="http://schemas.openxmlformats.org/officeDocument/2006/relationships/hyperlink" Target="https://podminky.urs.cz/item/CS_URS_2023_02/877270320" TargetMode="External"/><Relationship Id="rId60" Type="http://schemas.openxmlformats.org/officeDocument/2006/relationships/hyperlink" Target="https://podminky.urs.cz/item/CS_URS_2023_02/952901111" TargetMode="External"/><Relationship Id="rId65" Type="http://schemas.openxmlformats.org/officeDocument/2006/relationships/hyperlink" Target="https://podminky.urs.cz/item/CS_URS_2023_02/962032231" TargetMode="External"/><Relationship Id="rId73" Type="http://schemas.openxmlformats.org/officeDocument/2006/relationships/hyperlink" Target="https://podminky.urs.cz/item/CS_URS_2023_02/711141559" TargetMode="External"/><Relationship Id="rId78" Type="http://schemas.openxmlformats.org/officeDocument/2006/relationships/hyperlink" Target="https://podminky.urs.cz/item/CS_URS_2023_02/762083122" TargetMode="External"/><Relationship Id="rId81" Type="http://schemas.openxmlformats.org/officeDocument/2006/relationships/hyperlink" Target="https://podminky.urs.cz/item/CS_URS_2023_02/762331822" TargetMode="External"/><Relationship Id="rId86" Type="http://schemas.openxmlformats.org/officeDocument/2006/relationships/hyperlink" Target="https://podminky.urs.cz/item/CS_URS_2023_02/762342214" TargetMode="External"/><Relationship Id="rId94" Type="http://schemas.openxmlformats.org/officeDocument/2006/relationships/hyperlink" Target="https://podminky.urs.cz/item/CS_URS_2023_02/763131751" TargetMode="External"/><Relationship Id="rId99" Type="http://schemas.openxmlformats.org/officeDocument/2006/relationships/hyperlink" Target="https://podminky.urs.cz/item/CS_URS_2023_02/764111653" TargetMode="External"/><Relationship Id="rId101" Type="http://schemas.openxmlformats.org/officeDocument/2006/relationships/hyperlink" Target="https://podminky.urs.cz/item/CS_URS_2023_02/764511602" TargetMode="External"/><Relationship Id="rId4" Type="http://schemas.openxmlformats.org/officeDocument/2006/relationships/hyperlink" Target="https://podminky.urs.cz/item/CS_URS_2023_02/162751119" TargetMode="External"/><Relationship Id="rId9" Type="http://schemas.openxmlformats.org/officeDocument/2006/relationships/hyperlink" Target="https://podminky.urs.cz/item/CS_URS_2023_02/181311103" TargetMode="External"/><Relationship Id="rId13" Type="http://schemas.openxmlformats.org/officeDocument/2006/relationships/hyperlink" Target="https://podminky.urs.cz/item/CS_URS_2023_02/274313611" TargetMode="External"/><Relationship Id="rId18" Type="http://schemas.openxmlformats.org/officeDocument/2006/relationships/hyperlink" Target="https://podminky.urs.cz/item/CS_URS_2023_02/311272111" TargetMode="External"/><Relationship Id="rId39" Type="http://schemas.openxmlformats.org/officeDocument/2006/relationships/hyperlink" Target="https://podminky.urs.cz/item/CS_URS_2023_02/622131121" TargetMode="External"/><Relationship Id="rId109" Type="http://schemas.openxmlformats.org/officeDocument/2006/relationships/hyperlink" Target="https://podminky.urs.cz/item/CS_URS_2023_02/766660411" TargetMode="External"/><Relationship Id="rId34" Type="http://schemas.openxmlformats.org/officeDocument/2006/relationships/hyperlink" Target="https://podminky.urs.cz/item/CS_URS_2023_02/566901132" TargetMode="External"/><Relationship Id="rId50" Type="http://schemas.openxmlformats.org/officeDocument/2006/relationships/hyperlink" Target="https://podminky.urs.cz/item/CS_URS_2023_02/877260310" TargetMode="External"/><Relationship Id="rId55" Type="http://schemas.openxmlformats.org/officeDocument/2006/relationships/hyperlink" Target="https://podminky.urs.cz/item/CS_URS_2023_02/899722113" TargetMode="External"/><Relationship Id="rId76" Type="http://schemas.openxmlformats.org/officeDocument/2006/relationships/hyperlink" Target="https://podminky.urs.cz/item/CS_URS_2023_02/762081410" TargetMode="External"/><Relationship Id="rId97" Type="http://schemas.openxmlformats.org/officeDocument/2006/relationships/hyperlink" Target="https://podminky.urs.cz/item/CS_URS_2023_02/764001821" TargetMode="External"/><Relationship Id="rId104" Type="http://schemas.openxmlformats.org/officeDocument/2006/relationships/hyperlink" Target="https://podminky.urs.cz/item/CS_URS_2023_02/998764101" TargetMode="External"/><Relationship Id="rId7" Type="http://schemas.openxmlformats.org/officeDocument/2006/relationships/hyperlink" Target="https://podminky.urs.cz/item/CS_URS_2023_02/174111101" TargetMode="External"/><Relationship Id="rId71" Type="http://schemas.openxmlformats.org/officeDocument/2006/relationships/hyperlink" Target="https://podminky.urs.cz/item/CS_URS_2023_02/998011001" TargetMode="External"/><Relationship Id="rId92" Type="http://schemas.openxmlformats.org/officeDocument/2006/relationships/hyperlink" Target="https://podminky.urs.cz/item/CS_URS_2023_02/763131471" TargetMode="External"/><Relationship Id="rId2" Type="http://schemas.openxmlformats.org/officeDocument/2006/relationships/hyperlink" Target="https://podminky.urs.cz/item/CS_URS_2023_02/132251102" TargetMode="External"/><Relationship Id="rId29" Type="http://schemas.openxmlformats.org/officeDocument/2006/relationships/hyperlink" Target="https://podminky.urs.cz/item/CS_URS_2023_02/4173511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7"/>
  <sheetViews>
    <sheetView showGridLines="0" tabSelected="1"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8" t="s">
        <v>0</v>
      </c>
      <c r="AZ1" s="18" t="s">
        <v>1</v>
      </c>
      <c r="BA1" s="18" t="s">
        <v>2</v>
      </c>
      <c r="BB1" s="18" t="s">
        <v>3</v>
      </c>
      <c r="BT1" s="18" t="s">
        <v>4</v>
      </c>
      <c r="BU1" s="18" t="s">
        <v>4</v>
      </c>
      <c r="BV1" s="18" t="s">
        <v>5</v>
      </c>
    </row>
    <row r="2" spans="1:74" s="1" customFormat="1" ht="36.950000000000003" customHeight="1">
      <c r="AR2" s="367"/>
      <c r="AS2" s="367"/>
      <c r="AT2" s="367"/>
      <c r="AU2" s="367"/>
      <c r="AV2" s="367"/>
      <c r="AW2" s="367"/>
      <c r="AX2" s="367"/>
      <c r="AY2" s="367"/>
      <c r="AZ2" s="367"/>
      <c r="BA2" s="367"/>
      <c r="BB2" s="367"/>
      <c r="BC2" s="367"/>
      <c r="BD2" s="367"/>
      <c r="BE2" s="367"/>
      <c r="BS2" s="19" t="s">
        <v>6</v>
      </c>
      <c r="BT2" s="19" t="s">
        <v>7</v>
      </c>
    </row>
    <row r="3" spans="1:74" s="1" customFormat="1" ht="6.95"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5"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31" t="s">
        <v>14</v>
      </c>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24"/>
      <c r="AQ5" s="24"/>
      <c r="AR5" s="22"/>
      <c r="BE5" s="328" t="s">
        <v>15</v>
      </c>
      <c r="BS5" s="19" t="s">
        <v>6</v>
      </c>
    </row>
    <row r="6" spans="1:74" s="1" customFormat="1" ht="36.950000000000003" customHeight="1">
      <c r="B6" s="23"/>
      <c r="C6" s="24"/>
      <c r="D6" s="30" t="s">
        <v>16</v>
      </c>
      <c r="E6" s="24"/>
      <c r="F6" s="24"/>
      <c r="G6" s="24"/>
      <c r="H6" s="24"/>
      <c r="I6" s="24"/>
      <c r="J6" s="24"/>
      <c r="K6" s="333" t="s">
        <v>17</v>
      </c>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24"/>
      <c r="AQ6" s="24"/>
      <c r="AR6" s="22"/>
      <c r="BE6" s="329"/>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29"/>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29"/>
      <c r="BS8" s="19" t="s">
        <v>6</v>
      </c>
    </row>
    <row r="9" spans="1:74" s="1" customFormat="1" ht="14.45"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29"/>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29"/>
      <c r="BS10" s="19" t="s">
        <v>6</v>
      </c>
    </row>
    <row r="11" spans="1:74" s="1" customFormat="1" ht="18.399999999999999" customHeight="1">
      <c r="B11" s="23"/>
      <c r="C11" s="24"/>
      <c r="D11" s="24"/>
      <c r="E11" s="29" t="s">
        <v>27</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28</v>
      </c>
      <c r="AL11" s="24"/>
      <c r="AM11" s="24"/>
      <c r="AN11" s="29" t="s">
        <v>19</v>
      </c>
      <c r="AO11" s="24"/>
      <c r="AP11" s="24"/>
      <c r="AQ11" s="24"/>
      <c r="AR11" s="22"/>
      <c r="BE11" s="329"/>
      <c r="BS11" s="19" t="s">
        <v>6</v>
      </c>
    </row>
    <row r="12" spans="1:74" s="1" customFormat="1" ht="6.95"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29"/>
      <c r="BS12" s="19" t="s">
        <v>6</v>
      </c>
    </row>
    <row r="13" spans="1:74" s="1" customFormat="1" ht="12" customHeight="1">
      <c r="B13" s="23"/>
      <c r="C13" s="24"/>
      <c r="D13" s="31" t="s">
        <v>29</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30</v>
      </c>
      <c r="AO13" s="24"/>
      <c r="AP13" s="24"/>
      <c r="AQ13" s="24"/>
      <c r="AR13" s="22"/>
      <c r="BE13" s="329"/>
      <c r="BS13" s="19" t="s">
        <v>6</v>
      </c>
    </row>
    <row r="14" spans="1:74" ht="12.75">
      <c r="B14" s="23"/>
      <c r="C14" s="24"/>
      <c r="D14" s="24"/>
      <c r="E14" s="334" t="s">
        <v>30</v>
      </c>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1" t="s">
        <v>28</v>
      </c>
      <c r="AL14" s="24"/>
      <c r="AM14" s="24"/>
      <c r="AN14" s="33" t="s">
        <v>30</v>
      </c>
      <c r="AO14" s="24"/>
      <c r="AP14" s="24"/>
      <c r="AQ14" s="24"/>
      <c r="AR14" s="22"/>
      <c r="BE14" s="329"/>
      <c r="BS14" s="19" t="s">
        <v>6</v>
      </c>
    </row>
    <row r="15" spans="1:74" s="1" customFormat="1" ht="6.95"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29"/>
      <c r="BS15" s="19" t="s">
        <v>4</v>
      </c>
    </row>
    <row r="16" spans="1:74" s="1" customFormat="1" ht="12" customHeight="1">
      <c r="B16" s="23"/>
      <c r="C16" s="24"/>
      <c r="D16" s="31" t="s">
        <v>31</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32</v>
      </c>
      <c r="AO16" s="24"/>
      <c r="AP16" s="24"/>
      <c r="AQ16" s="24"/>
      <c r="AR16" s="22"/>
      <c r="BE16" s="329"/>
      <c r="BS16" s="19" t="s">
        <v>4</v>
      </c>
    </row>
    <row r="17" spans="1:71" s="1" customFormat="1" ht="18.399999999999999" customHeight="1">
      <c r="B17" s="23"/>
      <c r="C17" s="24"/>
      <c r="D17" s="24"/>
      <c r="E17" s="29" t="s">
        <v>33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28</v>
      </c>
      <c r="AL17" s="24"/>
      <c r="AM17" s="24"/>
      <c r="AN17" s="29" t="s">
        <v>34</v>
      </c>
      <c r="AO17" s="24"/>
      <c r="AP17" s="24"/>
      <c r="AQ17" s="24"/>
      <c r="AR17" s="22"/>
      <c r="BE17" s="329"/>
      <c r="BS17" s="19" t="s">
        <v>35</v>
      </c>
    </row>
    <row r="18" spans="1:71" s="1" customFormat="1" ht="6.95"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29"/>
      <c r="BS18" s="19" t="s">
        <v>6</v>
      </c>
    </row>
    <row r="19" spans="1:71" s="1" customFormat="1" ht="12" customHeight="1">
      <c r="B19" s="23"/>
      <c r="C19" s="24"/>
      <c r="D19" s="31" t="s">
        <v>36</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19</v>
      </c>
      <c r="AO19" s="24"/>
      <c r="AP19" s="24"/>
      <c r="AQ19" s="24"/>
      <c r="AR19" s="22"/>
      <c r="BE19" s="329"/>
      <c r="BS19" s="19" t="s">
        <v>6</v>
      </c>
    </row>
    <row r="20" spans="1:71" s="1" customFormat="1" ht="18.399999999999999" customHeight="1">
      <c r="B20" s="23"/>
      <c r="C20" s="24"/>
      <c r="D20" s="24"/>
      <c r="E20" s="29" t="s">
        <v>37</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28</v>
      </c>
      <c r="AL20" s="24"/>
      <c r="AM20" s="24"/>
      <c r="AN20" s="29" t="s">
        <v>19</v>
      </c>
      <c r="AO20" s="24"/>
      <c r="AP20" s="24"/>
      <c r="AQ20" s="24"/>
      <c r="AR20" s="22"/>
      <c r="BE20" s="329"/>
      <c r="BS20" s="19" t="s">
        <v>35</v>
      </c>
    </row>
    <row r="21" spans="1:71" s="1" customFormat="1" ht="6.95"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29"/>
    </row>
    <row r="22" spans="1:71" s="1" customFormat="1" ht="12" customHeight="1">
      <c r="B22" s="23"/>
      <c r="C22" s="24"/>
      <c r="D22" s="31" t="s">
        <v>38</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29"/>
    </row>
    <row r="23" spans="1:71" s="1" customFormat="1" ht="47.25" customHeight="1">
      <c r="B23" s="23"/>
      <c r="C23" s="24"/>
      <c r="D23" s="24"/>
      <c r="E23" s="336" t="s">
        <v>39</v>
      </c>
      <c r="F23" s="336"/>
      <c r="G23" s="336"/>
      <c r="H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24"/>
      <c r="AP23" s="24"/>
      <c r="AQ23" s="24"/>
      <c r="AR23" s="22"/>
      <c r="BE23" s="329"/>
    </row>
    <row r="24" spans="1:71" s="1" customFormat="1" ht="6.95"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29"/>
    </row>
    <row r="25" spans="1:71" s="1" customFormat="1" ht="6.95"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29"/>
    </row>
    <row r="26" spans="1:71" s="2" customFormat="1" ht="25.9" customHeight="1">
      <c r="A26" s="36"/>
      <c r="B26" s="37"/>
      <c r="C26" s="38"/>
      <c r="D26" s="39" t="s">
        <v>40</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37">
        <f>ROUND(AG54,2)</f>
        <v>0</v>
      </c>
      <c r="AL26" s="338"/>
      <c r="AM26" s="338"/>
      <c r="AN26" s="338"/>
      <c r="AO26" s="338"/>
      <c r="AP26" s="38"/>
      <c r="AQ26" s="38"/>
      <c r="AR26" s="41"/>
      <c r="BE26" s="329"/>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29"/>
    </row>
    <row r="28" spans="1:71" s="2" customFormat="1" ht="12.75">
      <c r="A28" s="36"/>
      <c r="B28" s="37"/>
      <c r="C28" s="38"/>
      <c r="D28" s="38"/>
      <c r="E28" s="38"/>
      <c r="F28" s="38"/>
      <c r="G28" s="38"/>
      <c r="H28" s="38"/>
      <c r="I28" s="38"/>
      <c r="J28" s="38"/>
      <c r="K28" s="38"/>
      <c r="L28" s="339" t="s">
        <v>41</v>
      </c>
      <c r="M28" s="339"/>
      <c r="N28" s="339"/>
      <c r="O28" s="339"/>
      <c r="P28" s="339"/>
      <c r="Q28" s="38"/>
      <c r="R28" s="38"/>
      <c r="S28" s="38"/>
      <c r="T28" s="38"/>
      <c r="U28" s="38"/>
      <c r="V28" s="38"/>
      <c r="W28" s="339" t="s">
        <v>42</v>
      </c>
      <c r="X28" s="339"/>
      <c r="Y28" s="339"/>
      <c r="Z28" s="339"/>
      <c r="AA28" s="339"/>
      <c r="AB28" s="339"/>
      <c r="AC28" s="339"/>
      <c r="AD28" s="339"/>
      <c r="AE28" s="339"/>
      <c r="AF28" s="38"/>
      <c r="AG28" s="38"/>
      <c r="AH28" s="38"/>
      <c r="AI28" s="38"/>
      <c r="AJ28" s="38"/>
      <c r="AK28" s="339" t="s">
        <v>43</v>
      </c>
      <c r="AL28" s="339"/>
      <c r="AM28" s="339"/>
      <c r="AN28" s="339"/>
      <c r="AO28" s="339"/>
      <c r="AP28" s="38"/>
      <c r="AQ28" s="38"/>
      <c r="AR28" s="41"/>
      <c r="BE28" s="329"/>
    </row>
    <row r="29" spans="1:71" s="3" customFormat="1" ht="14.45" customHeight="1">
      <c r="B29" s="42"/>
      <c r="C29" s="43"/>
      <c r="D29" s="31" t="s">
        <v>44</v>
      </c>
      <c r="E29" s="43"/>
      <c r="F29" s="31" t="s">
        <v>45</v>
      </c>
      <c r="G29" s="43"/>
      <c r="H29" s="43"/>
      <c r="I29" s="43"/>
      <c r="J29" s="43"/>
      <c r="K29" s="43"/>
      <c r="L29" s="342">
        <v>0.21</v>
      </c>
      <c r="M29" s="341"/>
      <c r="N29" s="341"/>
      <c r="O29" s="341"/>
      <c r="P29" s="341"/>
      <c r="Q29" s="43"/>
      <c r="R29" s="43"/>
      <c r="S29" s="43"/>
      <c r="T29" s="43"/>
      <c r="U29" s="43"/>
      <c r="V29" s="43"/>
      <c r="W29" s="340">
        <f>ROUND(AZ54, 2)</f>
        <v>0</v>
      </c>
      <c r="X29" s="341"/>
      <c r="Y29" s="341"/>
      <c r="Z29" s="341"/>
      <c r="AA29" s="341"/>
      <c r="AB29" s="341"/>
      <c r="AC29" s="341"/>
      <c r="AD29" s="341"/>
      <c r="AE29" s="341"/>
      <c r="AF29" s="43"/>
      <c r="AG29" s="43"/>
      <c r="AH29" s="43"/>
      <c r="AI29" s="43"/>
      <c r="AJ29" s="43"/>
      <c r="AK29" s="340">
        <f>ROUND(AV54, 2)</f>
        <v>0</v>
      </c>
      <c r="AL29" s="341"/>
      <c r="AM29" s="341"/>
      <c r="AN29" s="341"/>
      <c r="AO29" s="341"/>
      <c r="AP29" s="43"/>
      <c r="AQ29" s="43"/>
      <c r="AR29" s="44"/>
      <c r="BE29" s="330"/>
    </row>
    <row r="30" spans="1:71" s="3" customFormat="1" ht="14.45" customHeight="1">
      <c r="B30" s="42"/>
      <c r="C30" s="43"/>
      <c r="D30" s="43"/>
      <c r="E30" s="43"/>
      <c r="F30" s="31" t="s">
        <v>46</v>
      </c>
      <c r="G30" s="43"/>
      <c r="H30" s="43"/>
      <c r="I30" s="43"/>
      <c r="J30" s="43"/>
      <c r="K30" s="43"/>
      <c r="L30" s="342">
        <v>0.15</v>
      </c>
      <c r="M30" s="341"/>
      <c r="N30" s="341"/>
      <c r="O30" s="341"/>
      <c r="P30" s="341"/>
      <c r="Q30" s="43"/>
      <c r="R30" s="43"/>
      <c r="S30" s="43"/>
      <c r="T30" s="43"/>
      <c r="U30" s="43"/>
      <c r="V30" s="43"/>
      <c r="W30" s="340">
        <f>ROUND(BA54, 2)</f>
        <v>0</v>
      </c>
      <c r="X30" s="341"/>
      <c r="Y30" s="341"/>
      <c r="Z30" s="341"/>
      <c r="AA30" s="341"/>
      <c r="AB30" s="341"/>
      <c r="AC30" s="341"/>
      <c r="AD30" s="341"/>
      <c r="AE30" s="341"/>
      <c r="AF30" s="43"/>
      <c r="AG30" s="43"/>
      <c r="AH30" s="43"/>
      <c r="AI30" s="43"/>
      <c r="AJ30" s="43"/>
      <c r="AK30" s="340">
        <f>ROUND(AW54, 2)</f>
        <v>0</v>
      </c>
      <c r="AL30" s="341"/>
      <c r="AM30" s="341"/>
      <c r="AN30" s="341"/>
      <c r="AO30" s="341"/>
      <c r="AP30" s="43"/>
      <c r="AQ30" s="43"/>
      <c r="AR30" s="44"/>
      <c r="BE30" s="330"/>
    </row>
    <row r="31" spans="1:71" s="3" customFormat="1" ht="14.45" hidden="1" customHeight="1">
      <c r="B31" s="42"/>
      <c r="C31" s="43"/>
      <c r="D31" s="43"/>
      <c r="E31" s="43"/>
      <c r="F31" s="31" t="s">
        <v>47</v>
      </c>
      <c r="G31" s="43"/>
      <c r="H31" s="43"/>
      <c r="I31" s="43"/>
      <c r="J31" s="43"/>
      <c r="K31" s="43"/>
      <c r="L31" s="342">
        <v>0.21</v>
      </c>
      <c r="M31" s="341"/>
      <c r="N31" s="341"/>
      <c r="O31" s="341"/>
      <c r="P31" s="341"/>
      <c r="Q31" s="43"/>
      <c r="R31" s="43"/>
      <c r="S31" s="43"/>
      <c r="T31" s="43"/>
      <c r="U31" s="43"/>
      <c r="V31" s="43"/>
      <c r="W31" s="340">
        <f>ROUND(BB54, 2)</f>
        <v>0</v>
      </c>
      <c r="X31" s="341"/>
      <c r="Y31" s="341"/>
      <c r="Z31" s="341"/>
      <c r="AA31" s="341"/>
      <c r="AB31" s="341"/>
      <c r="AC31" s="341"/>
      <c r="AD31" s="341"/>
      <c r="AE31" s="341"/>
      <c r="AF31" s="43"/>
      <c r="AG31" s="43"/>
      <c r="AH31" s="43"/>
      <c r="AI31" s="43"/>
      <c r="AJ31" s="43"/>
      <c r="AK31" s="340">
        <v>0</v>
      </c>
      <c r="AL31" s="341"/>
      <c r="AM31" s="341"/>
      <c r="AN31" s="341"/>
      <c r="AO31" s="341"/>
      <c r="AP31" s="43"/>
      <c r="AQ31" s="43"/>
      <c r="AR31" s="44"/>
      <c r="BE31" s="330"/>
    </row>
    <row r="32" spans="1:71" s="3" customFormat="1" ht="14.45" hidden="1" customHeight="1">
      <c r="B32" s="42"/>
      <c r="C32" s="43"/>
      <c r="D32" s="43"/>
      <c r="E32" s="43"/>
      <c r="F32" s="31" t="s">
        <v>48</v>
      </c>
      <c r="G32" s="43"/>
      <c r="H32" s="43"/>
      <c r="I32" s="43"/>
      <c r="J32" s="43"/>
      <c r="K32" s="43"/>
      <c r="L32" s="342">
        <v>0.15</v>
      </c>
      <c r="M32" s="341"/>
      <c r="N32" s="341"/>
      <c r="O32" s="341"/>
      <c r="P32" s="341"/>
      <c r="Q32" s="43"/>
      <c r="R32" s="43"/>
      <c r="S32" s="43"/>
      <c r="T32" s="43"/>
      <c r="U32" s="43"/>
      <c r="V32" s="43"/>
      <c r="W32" s="340">
        <f>ROUND(BC54, 2)</f>
        <v>0</v>
      </c>
      <c r="X32" s="341"/>
      <c r="Y32" s="341"/>
      <c r="Z32" s="341"/>
      <c r="AA32" s="341"/>
      <c r="AB32" s="341"/>
      <c r="AC32" s="341"/>
      <c r="AD32" s="341"/>
      <c r="AE32" s="341"/>
      <c r="AF32" s="43"/>
      <c r="AG32" s="43"/>
      <c r="AH32" s="43"/>
      <c r="AI32" s="43"/>
      <c r="AJ32" s="43"/>
      <c r="AK32" s="340">
        <v>0</v>
      </c>
      <c r="AL32" s="341"/>
      <c r="AM32" s="341"/>
      <c r="AN32" s="341"/>
      <c r="AO32" s="341"/>
      <c r="AP32" s="43"/>
      <c r="AQ32" s="43"/>
      <c r="AR32" s="44"/>
      <c r="BE32" s="330"/>
    </row>
    <row r="33" spans="1:57" s="3" customFormat="1" ht="14.45" hidden="1" customHeight="1">
      <c r="B33" s="42"/>
      <c r="C33" s="43"/>
      <c r="D33" s="43"/>
      <c r="E33" s="43"/>
      <c r="F33" s="31" t="s">
        <v>49</v>
      </c>
      <c r="G33" s="43"/>
      <c r="H33" s="43"/>
      <c r="I33" s="43"/>
      <c r="J33" s="43"/>
      <c r="K33" s="43"/>
      <c r="L33" s="342">
        <v>0</v>
      </c>
      <c r="M33" s="341"/>
      <c r="N33" s="341"/>
      <c r="O33" s="341"/>
      <c r="P33" s="341"/>
      <c r="Q33" s="43"/>
      <c r="R33" s="43"/>
      <c r="S33" s="43"/>
      <c r="T33" s="43"/>
      <c r="U33" s="43"/>
      <c r="V33" s="43"/>
      <c r="W33" s="340">
        <f>ROUND(BD54, 2)</f>
        <v>0</v>
      </c>
      <c r="X33" s="341"/>
      <c r="Y33" s="341"/>
      <c r="Z33" s="341"/>
      <c r="AA33" s="341"/>
      <c r="AB33" s="341"/>
      <c r="AC33" s="341"/>
      <c r="AD33" s="341"/>
      <c r="AE33" s="341"/>
      <c r="AF33" s="43"/>
      <c r="AG33" s="43"/>
      <c r="AH33" s="43"/>
      <c r="AI33" s="43"/>
      <c r="AJ33" s="43"/>
      <c r="AK33" s="340">
        <v>0</v>
      </c>
      <c r="AL33" s="341"/>
      <c r="AM33" s="341"/>
      <c r="AN33" s="341"/>
      <c r="AO33" s="341"/>
      <c r="AP33" s="43"/>
      <c r="AQ33" s="43"/>
      <c r="AR33" s="44"/>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50</v>
      </c>
      <c r="E35" s="47"/>
      <c r="F35" s="47"/>
      <c r="G35" s="47"/>
      <c r="H35" s="47"/>
      <c r="I35" s="47"/>
      <c r="J35" s="47"/>
      <c r="K35" s="47"/>
      <c r="L35" s="47"/>
      <c r="M35" s="47"/>
      <c r="N35" s="47"/>
      <c r="O35" s="47"/>
      <c r="P35" s="47"/>
      <c r="Q35" s="47"/>
      <c r="R35" s="47"/>
      <c r="S35" s="47"/>
      <c r="T35" s="48" t="s">
        <v>51</v>
      </c>
      <c r="U35" s="47"/>
      <c r="V35" s="47"/>
      <c r="W35" s="47"/>
      <c r="X35" s="343" t="s">
        <v>52</v>
      </c>
      <c r="Y35" s="344"/>
      <c r="Z35" s="344"/>
      <c r="AA35" s="344"/>
      <c r="AB35" s="344"/>
      <c r="AC35" s="47"/>
      <c r="AD35" s="47"/>
      <c r="AE35" s="47"/>
      <c r="AF35" s="47"/>
      <c r="AG35" s="47"/>
      <c r="AH35" s="47"/>
      <c r="AI35" s="47"/>
      <c r="AJ35" s="47"/>
      <c r="AK35" s="345">
        <f>SUM(AK26:AK33)</f>
        <v>0</v>
      </c>
      <c r="AL35" s="344"/>
      <c r="AM35" s="344"/>
      <c r="AN35" s="344"/>
      <c r="AO35" s="346"/>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c r="A42" s="36"/>
      <c r="B42" s="37"/>
      <c r="C42" s="25" t="s">
        <v>53</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230102</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c r="B45" s="56"/>
      <c r="C45" s="57" t="s">
        <v>16</v>
      </c>
      <c r="D45" s="58"/>
      <c r="E45" s="58"/>
      <c r="F45" s="58"/>
      <c r="G45" s="58"/>
      <c r="H45" s="58"/>
      <c r="I45" s="58"/>
      <c r="J45" s="58"/>
      <c r="K45" s="58"/>
      <c r="L45" s="347" t="str">
        <f>K6</f>
        <v>Stavební úpravy a přístavba bývalé hasičárny, Výškov</v>
      </c>
      <c r="M45" s="348"/>
      <c r="N45" s="348"/>
      <c r="O45" s="348"/>
      <c r="P45" s="348"/>
      <c r="Q45" s="348"/>
      <c r="R45" s="348"/>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58"/>
      <c r="AQ45" s="58"/>
      <c r="AR45" s="59"/>
    </row>
    <row r="46" spans="1:57" s="2" customFormat="1" ht="6.95"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Výškov</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49" t="str">
        <f>IF(AN8= "","",AN8)</f>
        <v>6. 9. 2023</v>
      </c>
      <c r="AN47" s="349"/>
      <c r="AO47" s="38"/>
      <c r="AP47" s="38"/>
      <c r="AQ47" s="38"/>
      <c r="AR47" s="41"/>
      <c r="BE47" s="36"/>
    </row>
    <row r="48" spans="1:57" s="2" customFormat="1" ht="6.95"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0" s="2" customFormat="1" ht="15.2" customHeight="1">
      <c r="A49" s="36"/>
      <c r="B49" s="37"/>
      <c r="C49" s="31" t="s">
        <v>25</v>
      </c>
      <c r="D49" s="38"/>
      <c r="E49" s="38"/>
      <c r="F49" s="38"/>
      <c r="G49" s="38"/>
      <c r="H49" s="38"/>
      <c r="I49" s="38"/>
      <c r="J49" s="38"/>
      <c r="K49" s="38"/>
      <c r="L49" s="54" t="str">
        <f>IF(E11= "","",E11)</f>
        <v>Městys Chodová Planá</v>
      </c>
      <c r="M49" s="38"/>
      <c r="N49" s="38"/>
      <c r="O49" s="38"/>
      <c r="P49" s="38"/>
      <c r="Q49" s="38"/>
      <c r="R49" s="38"/>
      <c r="S49" s="38"/>
      <c r="T49" s="38"/>
      <c r="U49" s="38"/>
      <c r="V49" s="38"/>
      <c r="W49" s="38"/>
      <c r="X49" s="38"/>
      <c r="Y49" s="38"/>
      <c r="Z49" s="38"/>
      <c r="AA49" s="38"/>
      <c r="AB49" s="38"/>
      <c r="AC49" s="38"/>
      <c r="AD49" s="38"/>
      <c r="AE49" s="38"/>
      <c r="AF49" s="38"/>
      <c r="AG49" s="38"/>
      <c r="AH49" s="38"/>
      <c r="AI49" s="31" t="s">
        <v>31</v>
      </c>
      <c r="AJ49" s="38"/>
      <c r="AK49" s="38"/>
      <c r="AL49" s="38"/>
      <c r="AM49" s="350" t="str">
        <f>IF(E17="","",E17)</f>
        <v>S P I R A L spol. s r. o.</v>
      </c>
      <c r="AN49" s="351"/>
      <c r="AO49" s="351"/>
      <c r="AP49" s="351"/>
      <c r="AQ49" s="38"/>
      <c r="AR49" s="41"/>
      <c r="AS49" s="352" t="s">
        <v>54</v>
      </c>
      <c r="AT49" s="353"/>
      <c r="AU49" s="62"/>
      <c r="AV49" s="62"/>
      <c r="AW49" s="62"/>
      <c r="AX49" s="62"/>
      <c r="AY49" s="62"/>
      <c r="AZ49" s="62"/>
      <c r="BA49" s="62"/>
      <c r="BB49" s="62"/>
      <c r="BC49" s="62"/>
      <c r="BD49" s="63"/>
      <c r="BE49" s="36"/>
    </row>
    <row r="50" spans="1:90" s="2" customFormat="1" ht="15.2" customHeight="1">
      <c r="A50" s="36"/>
      <c r="B50" s="37"/>
      <c r="C50" s="31" t="s">
        <v>29</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36</v>
      </c>
      <c r="AJ50" s="38"/>
      <c r="AK50" s="38"/>
      <c r="AL50" s="38"/>
      <c r="AM50" s="350" t="str">
        <f>IF(E20="","",E20)</f>
        <v>Ladislav Sadílek</v>
      </c>
      <c r="AN50" s="351"/>
      <c r="AO50" s="351"/>
      <c r="AP50" s="351"/>
      <c r="AQ50" s="38"/>
      <c r="AR50" s="41"/>
      <c r="AS50" s="354"/>
      <c r="AT50" s="355"/>
      <c r="AU50" s="64"/>
      <c r="AV50" s="64"/>
      <c r="AW50" s="64"/>
      <c r="AX50" s="64"/>
      <c r="AY50" s="64"/>
      <c r="AZ50" s="64"/>
      <c r="BA50" s="64"/>
      <c r="BB50" s="64"/>
      <c r="BC50" s="64"/>
      <c r="BD50" s="65"/>
      <c r="BE50" s="36"/>
    </row>
    <row r="51" spans="1:90" s="2" customFormat="1" ht="10.9"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56"/>
      <c r="AT51" s="357"/>
      <c r="AU51" s="66"/>
      <c r="AV51" s="66"/>
      <c r="AW51" s="66"/>
      <c r="AX51" s="66"/>
      <c r="AY51" s="66"/>
      <c r="AZ51" s="66"/>
      <c r="BA51" s="66"/>
      <c r="BB51" s="66"/>
      <c r="BC51" s="66"/>
      <c r="BD51" s="67"/>
      <c r="BE51" s="36"/>
    </row>
    <row r="52" spans="1:90" s="2" customFormat="1" ht="29.25" customHeight="1">
      <c r="A52" s="36"/>
      <c r="B52" s="37"/>
      <c r="C52" s="358" t="s">
        <v>55</v>
      </c>
      <c r="D52" s="359"/>
      <c r="E52" s="359"/>
      <c r="F52" s="359"/>
      <c r="G52" s="359"/>
      <c r="H52" s="68"/>
      <c r="I52" s="360" t="s">
        <v>56</v>
      </c>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61" t="s">
        <v>57</v>
      </c>
      <c r="AH52" s="359"/>
      <c r="AI52" s="359"/>
      <c r="AJ52" s="359"/>
      <c r="AK52" s="359"/>
      <c r="AL52" s="359"/>
      <c r="AM52" s="359"/>
      <c r="AN52" s="360" t="s">
        <v>58</v>
      </c>
      <c r="AO52" s="359"/>
      <c r="AP52" s="359"/>
      <c r="AQ52" s="69" t="s">
        <v>59</v>
      </c>
      <c r="AR52" s="41"/>
      <c r="AS52" s="70" t="s">
        <v>60</v>
      </c>
      <c r="AT52" s="71" t="s">
        <v>61</v>
      </c>
      <c r="AU52" s="71" t="s">
        <v>62</v>
      </c>
      <c r="AV52" s="71" t="s">
        <v>63</v>
      </c>
      <c r="AW52" s="71" t="s">
        <v>64</v>
      </c>
      <c r="AX52" s="71" t="s">
        <v>65</v>
      </c>
      <c r="AY52" s="71" t="s">
        <v>66</v>
      </c>
      <c r="AZ52" s="71" t="s">
        <v>67</v>
      </c>
      <c r="BA52" s="71" t="s">
        <v>68</v>
      </c>
      <c r="BB52" s="71" t="s">
        <v>69</v>
      </c>
      <c r="BC52" s="71" t="s">
        <v>70</v>
      </c>
      <c r="BD52" s="72" t="s">
        <v>71</v>
      </c>
      <c r="BE52" s="36"/>
    </row>
    <row r="53" spans="1:90" s="2" customFormat="1" ht="10.9"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0" s="6" customFormat="1" ht="32.450000000000003" customHeight="1">
      <c r="B54" s="76"/>
      <c r="C54" s="77" t="s">
        <v>72</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65">
        <f>ROUND(AG55,2)</f>
        <v>0</v>
      </c>
      <c r="AH54" s="365"/>
      <c r="AI54" s="365"/>
      <c r="AJ54" s="365"/>
      <c r="AK54" s="365"/>
      <c r="AL54" s="365"/>
      <c r="AM54" s="365"/>
      <c r="AN54" s="366">
        <f>SUM(AG54,AT54)</f>
        <v>0</v>
      </c>
      <c r="AO54" s="366"/>
      <c r="AP54" s="366"/>
      <c r="AQ54" s="80" t="s">
        <v>19</v>
      </c>
      <c r="AR54" s="81"/>
      <c r="AS54" s="82">
        <f>ROUND(AS55,2)</f>
        <v>0</v>
      </c>
      <c r="AT54" s="83">
        <f>ROUND(SUM(AV54:AW54),2)</f>
        <v>0</v>
      </c>
      <c r="AU54" s="84">
        <f>ROUND(AU55,5)</f>
        <v>0</v>
      </c>
      <c r="AV54" s="83">
        <f>ROUND(AZ54*L29,2)</f>
        <v>0</v>
      </c>
      <c r="AW54" s="83">
        <f>ROUND(BA54*L30,2)</f>
        <v>0</v>
      </c>
      <c r="AX54" s="83">
        <f>ROUND(BB54*L29,2)</f>
        <v>0</v>
      </c>
      <c r="AY54" s="83">
        <f>ROUND(BC54*L30,2)</f>
        <v>0</v>
      </c>
      <c r="AZ54" s="83">
        <f>ROUND(AZ55,2)</f>
        <v>0</v>
      </c>
      <c r="BA54" s="83">
        <f>ROUND(BA55,2)</f>
        <v>0</v>
      </c>
      <c r="BB54" s="83">
        <f>ROUND(BB55,2)</f>
        <v>0</v>
      </c>
      <c r="BC54" s="83">
        <f>ROUND(BC55,2)</f>
        <v>0</v>
      </c>
      <c r="BD54" s="85">
        <f>ROUND(BD55,2)</f>
        <v>0</v>
      </c>
      <c r="BS54" s="86" t="s">
        <v>73</v>
      </c>
      <c r="BT54" s="86" t="s">
        <v>74</v>
      </c>
      <c r="BV54" s="86" t="s">
        <v>75</v>
      </c>
      <c r="BW54" s="86" t="s">
        <v>5</v>
      </c>
      <c r="BX54" s="86" t="s">
        <v>76</v>
      </c>
      <c r="CL54" s="86" t="s">
        <v>19</v>
      </c>
    </row>
    <row r="55" spans="1:90" s="7" customFormat="1" ht="24.75" customHeight="1">
      <c r="A55" s="87" t="s">
        <v>77</v>
      </c>
      <c r="B55" s="88"/>
      <c r="C55" s="89"/>
      <c r="D55" s="364" t="s">
        <v>14</v>
      </c>
      <c r="E55" s="364"/>
      <c r="F55" s="364"/>
      <c r="G55" s="364"/>
      <c r="H55" s="364"/>
      <c r="I55" s="90"/>
      <c r="J55" s="364" t="s">
        <v>17</v>
      </c>
      <c r="K55" s="364"/>
      <c r="L55" s="364"/>
      <c r="M55" s="364"/>
      <c r="N55" s="364"/>
      <c r="O55" s="364"/>
      <c r="P55" s="364"/>
      <c r="Q55" s="364"/>
      <c r="R55" s="364"/>
      <c r="S55" s="364"/>
      <c r="T55" s="364"/>
      <c r="U55" s="364"/>
      <c r="V55" s="364"/>
      <c r="W55" s="364"/>
      <c r="X55" s="364"/>
      <c r="Y55" s="364"/>
      <c r="Z55" s="364"/>
      <c r="AA55" s="364"/>
      <c r="AB55" s="364"/>
      <c r="AC55" s="364"/>
      <c r="AD55" s="364"/>
      <c r="AE55" s="364"/>
      <c r="AF55" s="364"/>
      <c r="AG55" s="362">
        <f>'230102 - Stavební úpravy ...'!J28</f>
        <v>0</v>
      </c>
      <c r="AH55" s="363"/>
      <c r="AI55" s="363"/>
      <c r="AJ55" s="363"/>
      <c r="AK55" s="363"/>
      <c r="AL55" s="363"/>
      <c r="AM55" s="363"/>
      <c r="AN55" s="362">
        <f>SUM(AG55,AT55)</f>
        <v>0</v>
      </c>
      <c r="AO55" s="363"/>
      <c r="AP55" s="363"/>
      <c r="AQ55" s="91" t="s">
        <v>78</v>
      </c>
      <c r="AR55" s="92"/>
      <c r="AS55" s="93">
        <v>0</v>
      </c>
      <c r="AT55" s="94">
        <f>ROUND(SUM(AV55:AW55),2)</f>
        <v>0</v>
      </c>
      <c r="AU55" s="95">
        <f>'230102 - Stavební úpravy ...'!P99</f>
        <v>0</v>
      </c>
      <c r="AV55" s="94">
        <f>'230102 - Stavební úpravy ...'!J31</f>
        <v>0</v>
      </c>
      <c r="AW55" s="94">
        <f>'230102 - Stavební úpravy ...'!J32</f>
        <v>0</v>
      </c>
      <c r="AX55" s="94">
        <f>'230102 - Stavební úpravy ...'!J33</f>
        <v>0</v>
      </c>
      <c r="AY55" s="94">
        <f>'230102 - Stavební úpravy ...'!J34</f>
        <v>0</v>
      </c>
      <c r="AZ55" s="94">
        <f>'230102 - Stavební úpravy ...'!F31</f>
        <v>0</v>
      </c>
      <c r="BA55" s="94">
        <f>'230102 - Stavební úpravy ...'!F32</f>
        <v>0</v>
      </c>
      <c r="BB55" s="94">
        <f>'230102 - Stavební úpravy ...'!F33</f>
        <v>0</v>
      </c>
      <c r="BC55" s="94">
        <f>'230102 - Stavební úpravy ...'!F34</f>
        <v>0</v>
      </c>
      <c r="BD55" s="96">
        <f>'230102 - Stavební úpravy ...'!F35</f>
        <v>0</v>
      </c>
      <c r="BT55" s="97" t="s">
        <v>79</v>
      </c>
      <c r="BU55" s="97" t="s">
        <v>80</v>
      </c>
      <c r="BV55" s="97" t="s">
        <v>75</v>
      </c>
      <c r="BW55" s="97" t="s">
        <v>5</v>
      </c>
      <c r="BX55" s="97" t="s">
        <v>76</v>
      </c>
      <c r="CL55" s="97" t="s">
        <v>19</v>
      </c>
    </row>
    <row r="56" spans="1:90" s="2" customFormat="1" ht="30" customHeight="1">
      <c r="A56" s="36"/>
      <c r="B56" s="37"/>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41"/>
      <c r="AS56" s="36"/>
      <c r="AT56" s="36"/>
      <c r="AU56" s="36"/>
      <c r="AV56" s="36"/>
      <c r="AW56" s="36"/>
      <c r="AX56" s="36"/>
      <c r="AY56" s="36"/>
      <c r="AZ56" s="36"/>
      <c r="BA56" s="36"/>
      <c r="BB56" s="36"/>
      <c r="BC56" s="36"/>
      <c r="BD56" s="36"/>
      <c r="BE56" s="36"/>
    </row>
    <row r="57" spans="1:90" s="2" customFormat="1" ht="6.95" customHeight="1">
      <c r="A57" s="36"/>
      <c r="B57" s="49"/>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41"/>
      <c r="AS57" s="36"/>
      <c r="AT57" s="36"/>
      <c r="AU57" s="36"/>
      <c r="AV57" s="36"/>
      <c r="AW57" s="36"/>
      <c r="AX57" s="36"/>
      <c r="AY57" s="36"/>
      <c r="AZ57" s="36"/>
      <c r="BA57" s="36"/>
      <c r="BB57" s="36"/>
      <c r="BC57" s="36"/>
      <c r="BD57" s="36"/>
      <c r="BE57" s="36"/>
    </row>
  </sheetData>
  <sheetProtection algorithmName="SHA-512" hashValue="5xn5IkWnV/h8lzzLsfqRpei3/J4C3imj3wNkxb3PvRf1ltmO1xQ0ru4hTcHkoeylQ85DCawOgwVFJ9MI4fHTOQ==" saltValue="TJB1td7FJUVtuiUBy59qNQ3qxT5BtkPwSdpSKaKpyAGqwcDLLaurNQ/y66vBSjRhCF2xBoB3bLgjV6TqRE09FA==" spinCount="100000" sheet="1" objects="1" scenarios="1" formatColumns="0" formatRows="0"/>
  <mergeCells count="42">
    <mergeCell ref="AR2:BE2"/>
    <mergeCell ref="C52:G52"/>
    <mergeCell ref="I52:AF52"/>
    <mergeCell ref="AG52:AM52"/>
    <mergeCell ref="AN52:AP52"/>
    <mergeCell ref="AN55:AP55"/>
    <mergeCell ref="AG55:AM55"/>
    <mergeCell ref="D55:H55"/>
    <mergeCell ref="J55:AF55"/>
    <mergeCell ref="AG54:AM54"/>
    <mergeCell ref="AN54:AP54"/>
    <mergeCell ref="L45:AO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230102 - Stavební úpravy ...'!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92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10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67"/>
      <c r="M2" s="367"/>
      <c r="N2" s="367"/>
      <c r="O2" s="367"/>
      <c r="P2" s="367"/>
      <c r="Q2" s="367"/>
      <c r="R2" s="367"/>
      <c r="S2" s="367"/>
      <c r="T2" s="367"/>
      <c r="U2" s="367"/>
      <c r="V2" s="367"/>
      <c r="AT2" s="19" t="s">
        <v>5</v>
      </c>
    </row>
    <row r="3" spans="1:46" s="1" customFormat="1" ht="6.95" customHeight="1">
      <c r="B3" s="98"/>
      <c r="C3" s="99"/>
      <c r="D3" s="99"/>
      <c r="E3" s="99"/>
      <c r="F3" s="99"/>
      <c r="G3" s="99"/>
      <c r="H3" s="99"/>
      <c r="I3" s="99"/>
      <c r="J3" s="99"/>
      <c r="K3" s="99"/>
      <c r="L3" s="22"/>
      <c r="AT3" s="19" t="s">
        <v>81</v>
      </c>
    </row>
    <row r="4" spans="1:46" s="1" customFormat="1" ht="24.95" customHeight="1">
      <c r="B4" s="22"/>
      <c r="D4" s="100" t="s">
        <v>82</v>
      </c>
      <c r="L4" s="22"/>
      <c r="M4" s="101" t="s">
        <v>10</v>
      </c>
      <c r="AT4" s="19" t="s">
        <v>4</v>
      </c>
    </row>
    <row r="5" spans="1:46" s="1" customFormat="1" ht="6.95" customHeight="1">
      <c r="B5" s="22"/>
      <c r="L5" s="22"/>
    </row>
    <row r="6" spans="1:46" s="2" customFormat="1" ht="12" customHeight="1">
      <c r="A6" s="36"/>
      <c r="B6" s="41"/>
      <c r="C6" s="36"/>
      <c r="D6" s="102" t="s">
        <v>16</v>
      </c>
      <c r="E6" s="36"/>
      <c r="F6" s="36"/>
      <c r="G6" s="36"/>
      <c r="H6" s="36"/>
      <c r="I6" s="36"/>
      <c r="J6" s="36"/>
      <c r="K6" s="36"/>
      <c r="L6" s="103"/>
      <c r="S6" s="36"/>
      <c r="T6" s="36"/>
      <c r="U6" s="36"/>
      <c r="V6" s="36"/>
      <c r="W6" s="36"/>
      <c r="X6" s="36"/>
      <c r="Y6" s="36"/>
      <c r="Z6" s="36"/>
      <c r="AA6" s="36"/>
      <c r="AB6" s="36"/>
      <c r="AC6" s="36"/>
      <c r="AD6" s="36"/>
      <c r="AE6" s="36"/>
    </row>
    <row r="7" spans="1:46" s="2" customFormat="1" ht="16.5" customHeight="1">
      <c r="A7" s="36"/>
      <c r="B7" s="41"/>
      <c r="C7" s="36"/>
      <c r="D7" s="36"/>
      <c r="E7" s="368" t="s">
        <v>17</v>
      </c>
      <c r="F7" s="369"/>
      <c r="G7" s="369"/>
      <c r="H7" s="369"/>
      <c r="I7" s="36"/>
      <c r="J7" s="36"/>
      <c r="K7" s="36"/>
      <c r="L7" s="103"/>
      <c r="S7" s="36"/>
      <c r="T7" s="36"/>
      <c r="U7" s="36"/>
      <c r="V7" s="36"/>
      <c r="W7" s="36"/>
      <c r="X7" s="36"/>
      <c r="Y7" s="36"/>
      <c r="Z7" s="36"/>
      <c r="AA7" s="36"/>
      <c r="AB7" s="36"/>
      <c r="AC7" s="36"/>
      <c r="AD7" s="36"/>
      <c r="AE7" s="36"/>
    </row>
    <row r="8" spans="1:46" s="2" customFormat="1" ht="11.25">
      <c r="A8" s="36"/>
      <c r="B8" s="41"/>
      <c r="C8" s="36"/>
      <c r="D8" s="36"/>
      <c r="E8" s="36"/>
      <c r="F8" s="36"/>
      <c r="G8" s="36"/>
      <c r="H8" s="36"/>
      <c r="I8" s="36"/>
      <c r="J8" s="36"/>
      <c r="K8" s="36"/>
      <c r="L8" s="103"/>
      <c r="S8" s="36"/>
      <c r="T8" s="36"/>
      <c r="U8" s="36"/>
      <c r="V8" s="36"/>
      <c r="W8" s="36"/>
      <c r="X8" s="36"/>
      <c r="Y8" s="36"/>
      <c r="Z8" s="36"/>
      <c r="AA8" s="36"/>
      <c r="AB8" s="36"/>
      <c r="AC8" s="36"/>
      <c r="AD8" s="36"/>
      <c r="AE8" s="36"/>
    </row>
    <row r="9" spans="1:46" s="2" customFormat="1" ht="12" customHeight="1">
      <c r="A9" s="36"/>
      <c r="B9" s="41"/>
      <c r="C9" s="36"/>
      <c r="D9" s="102" t="s">
        <v>18</v>
      </c>
      <c r="E9" s="36"/>
      <c r="F9" s="104" t="s">
        <v>19</v>
      </c>
      <c r="G9" s="36"/>
      <c r="H9" s="36"/>
      <c r="I9" s="102" t="s">
        <v>20</v>
      </c>
      <c r="J9" s="104" t="s">
        <v>19</v>
      </c>
      <c r="K9" s="36"/>
      <c r="L9" s="103"/>
      <c r="S9" s="36"/>
      <c r="T9" s="36"/>
      <c r="U9" s="36"/>
      <c r="V9" s="36"/>
      <c r="W9" s="36"/>
      <c r="X9" s="36"/>
      <c r="Y9" s="36"/>
      <c r="Z9" s="36"/>
      <c r="AA9" s="36"/>
      <c r="AB9" s="36"/>
      <c r="AC9" s="36"/>
      <c r="AD9" s="36"/>
      <c r="AE9" s="36"/>
    </row>
    <row r="10" spans="1:46" s="2" customFormat="1" ht="12" customHeight="1">
      <c r="A10" s="36"/>
      <c r="B10" s="41"/>
      <c r="C10" s="36"/>
      <c r="D10" s="102" t="s">
        <v>21</v>
      </c>
      <c r="E10" s="36"/>
      <c r="F10" s="104" t="s">
        <v>22</v>
      </c>
      <c r="G10" s="36"/>
      <c r="H10" s="36"/>
      <c r="I10" s="102" t="s">
        <v>23</v>
      </c>
      <c r="J10" s="105" t="str">
        <f>'Rekapitulace stavby'!AN8</f>
        <v>6. 9. 2023</v>
      </c>
      <c r="K10" s="36"/>
      <c r="L10" s="103"/>
      <c r="S10" s="36"/>
      <c r="T10" s="36"/>
      <c r="U10" s="36"/>
      <c r="V10" s="36"/>
      <c r="W10" s="36"/>
      <c r="X10" s="36"/>
      <c r="Y10" s="36"/>
      <c r="Z10" s="36"/>
      <c r="AA10" s="36"/>
      <c r="AB10" s="36"/>
      <c r="AC10" s="36"/>
      <c r="AD10" s="36"/>
      <c r="AE10" s="36"/>
    </row>
    <row r="11" spans="1:46" s="2" customFormat="1" ht="10.9" customHeight="1">
      <c r="A11" s="36"/>
      <c r="B11" s="41"/>
      <c r="C11" s="36"/>
      <c r="D11" s="36"/>
      <c r="E11" s="36"/>
      <c r="F11" s="36"/>
      <c r="G11" s="36"/>
      <c r="H11" s="36"/>
      <c r="I11" s="36"/>
      <c r="J11" s="36"/>
      <c r="K11" s="36"/>
      <c r="L11" s="103"/>
      <c r="S11" s="36"/>
      <c r="T11" s="36"/>
      <c r="U11" s="36"/>
      <c r="V11" s="36"/>
      <c r="W11" s="36"/>
      <c r="X11" s="36"/>
      <c r="Y11" s="36"/>
      <c r="Z11" s="36"/>
      <c r="AA11" s="36"/>
      <c r="AB11" s="36"/>
      <c r="AC11" s="36"/>
      <c r="AD11" s="36"/>
      <c r="AE11" s="36"/>
    </row>
    <row r="12" spans="1:46" s="2" customFormat="1" ht="12" customHeight="1">
      <c r="A12" s="36"/>
      <c r="B12" s="41"/>
      <c r="C12" s="36"/>
      <c r="D12" s="102" t="s">
        <v>25</v>
      </c>
      <c r="E12" s="36"/>
      <c r="F12" s="36"/>
      <c r="G12" s="36"/>
      <c r="H12" s="36"/>
      <c r="I12" s="102" t="s">
        <v>26</v>
      </c>
      <c r="J12" s="104" t="s">
        <v>19</v>
      </c>
      <c r="K12" s="36"/>
      <c r="L12" s="103"/>
      <c r="S12" s="36"/>
      <c r="T12" s="36"/>
      <c r="U12" s="36"/>
      <c r="V12" s="36"/>
      <c r="W12" s="36"/>
      <c r="X12" s="36"/>
      <c r="Y12" s="36"/>
      <c r="Z12" s="36"/>
      <c r="AA12" s="36"/>
      <c r="AB12" s="36"/>
      <c r="AC12" s="36"/>
      <c r="AD12" s="36"/>
      <c r="AE12" s="36"/>
    </row>
    <row r="13" spans="1:46" s="2" customFormat="1" ht="18" customHeight="1">
      <c r="A13" s="36"/>
      <c r="B13" s="41"/>
      <c r="C13" s="36"/>
      <c r="D13" s="36"/>
      <c r="E13" s="104" t="s">
        <v>27</v>
      </c>
      <c r="F13" s="36"/>
      <c r="G13" s="36"/>
      <c r="H13" s="36"/>
      <c r="I13" s="102" t="s">
        <v>28</v>
      </c>
      <c r="J13" s="104" t="s">
        <v>19</v>
      </c>
      <c r="K13" s="36"/>
      <c r="L13" s="103"/>
      <c r="S13" s="36"/>
      <c r="T13" s="36"/>
      <c r="U13" s="36"/>
      <c r="V13" s="36"/>
      <c r="W13" s="36"/>
      <c r="X13" s="36"/>
      <c r="Y13" s="36"/>
      <c r="Z13" s="36"/>
      <c r="AA13" s="36"/>
      <c r="AB13" s="36"/>
      <c r="AC13" s="36"/>
      <c r="AD13" s="36"/>
      <c r="AE13" s="36"/>
    </row>
    <row r="14" spans="1:46" s="2" customFormat="1" ht="6.95" customHeight="1">
      <c r="A14" s="36"/>
      <c r="B14" s="41"/>
      <c r="C14" s="36"/>
      <c r="D14" s="36"/>
      <c r="E14" s="36"/>
      <c r="F14" s="36"/>
      <c r="G14" s="36"/>
      <c r="H14" s="36"/>
      <c r="I14" s="36"/>
      <c r="J14" s="36"/>
      <c r="K14" s="36"/>
      <c r="L14" s="103"/>
      <c r="S14" s="36"/>
      <c r="T14" s="36"/>
      <c r="U14" s="36"/>
      <c r="V14" s="36"/>
      <c r="W14" s="36"/>
      <c r="X14" s="36"/>
      <c r="Y14" s="36"/>
      <c r="Z14" s="36"/>
      <c r="AA14" s="36"/>
      <c r="AB14" s="36"/>
      <c r="AC14" s="36"/>
      <c r="AD14" s="36"/>
      <c r="AE14" s="36"/>
    </row>
    <row r="15" spans="1:46" s="2" customFormat="1" ht="12" customHeight="1">
      <c r="A15" s="36"/>
      <c r="B15" s="41"/>
      <c r="C15" s="36"/>
      <c r="D15" s="102" t="s">
        <v>29</v>
      </c>
      <c r="E15" s="36"/>
      <c r="F15" s="36"/>
      <c r="G15" s="36"/>
      <c r="H15" s="36"/>
      <c r="I15" s="102" t="s">
        <v>26</v>
      </c>
      <c r="J15" s="32" t="str">
        <f>'Rekapitulace stavby'!AN13</f>
        <v>Vyplň údaj</v>
      </c>
      <c r="K15" s="36"/>
      <c r="L15" s="103"/>
      <c r="S15" s="36"/>
      <c r="T15" s="36"/>
      <c r="U15" s="36"/>
      <c r="V15" s="36"/>
      <c r="W15" s="36"/>
      <c r="X15" s="36"/>
      <c r="Y15" s="36"/>
      <c r="Z15" s="36"/>
      <c r="AA15" s="36"/>
      <c r="AB15" s="36"/>
      <c r="AC15" s="36"/>
      <c r="AD15" s="36"/>
      <c r="AE15" s="36"/>
    </row>
    <row r="16" spans="1:46" s="2" customFormat="1" ht="18" customHeight="1">
      <c r="A16" s="36"/>
      <c r="B16" s="41"/>
      <c r="C16" s="36"/>
      <c r="D16" s="36"/>
      <c r="E16" s="370" t="str">
        <f>'Rekapitulace stavby'!E14</f>
        <v>Vyplň údaj</v>
      </c>
      <c r="F16" s="371"/>
      <c r="G16" s="371"/>
      <c r="H16" s="371"/>
      <c r="I16" s="102" t="s">
        <v>28</v>
      </c>
      <c r="J16" s="32" t="str">
        <f>'Rekapitulace stavby'!AN14</f>
        <v>Vyplň údaj</v>
      </c>
      <c r="K16" s="36"/>
      <c r="L16" s="103"/>
      <c r="S16" s="36"/>
      <c r="T16" s="36"/>
      <c r="U16" s="36"/>
      <c r="V16" s="36"/>
      <c r="W16" s="36"/>
      <c r="X16" s="36"/>
      <c r="Y16" s="36"/>
      <c r="Z16" s="36"/>
      <c r="AA16" s="36"/>
      <c r="AB16" s="36"/>
      <c r="AC16" s="36"/>
      <c r="AD16" s="36"/>
      <c r="AE16" s="36"/>
    </row>
    <row r="17" spans="1:31" s="2" customFormat="1" ht="6.95" customHeight="1">
      <c r="A17" s="36"/>
      <c r="B17" s="41"/>
      <c r="C17" s="36"/>
      <c r="D17" s="36"/>
      <c r="E17" s="36"/>
      <c r="F17" s="36"/>
      <c r="G17" s="36"/>
      <c r="H17" s="36"/>
      <c r="I17" s="36"/>
      <c r="J17" s="36"/>
      <c r="K17" s="36"/>
      <c r="L17" s="103"/>
      <c r="S17" s="36"/>
      <c r="T17" s="36"/>
      <c r="U17" s="36"/>
      <c r="V17" s="36"/>
      <c r="W17" s="36"/>
      <c r="X17" s="36"/>
      <c r="Y17" s="36"/>
      <c r="Z17" s="36"/>
      <c r="AA17" s="36"/>
      <c r="AB17" s="36"/>
      <c r="AC17" s="36"/>
      <c r="AD17" s="36"/>
      <c r="AE17" s="36"/>
    </row>
    <row r="18" spans="1:31" s="2" customFormat="1" ht="12" customHeight="1">
      <c r="A18" s="36"/>
      <c r="B18" s="41"/>
      <c r="C18" s="36"/>
      <c r="D18" s="102" t="s">
        <v>31</v>
      </c>
      <c r="E18" s="36"/>
      <c r="F18" s="36"/>
      <c r="G18" s="36"/>
      <c r="H18" s="36"/>
      <c r="I18" s="102" t="s">
        <v>26</v>
      </c>
      <c r="J18" s="104" t="s">
        <v>32</v>
      </c>
      <c r="K18" s="36"/>
      <c r="L18" s="103"/>
      <c r="S18" s="36"/>
      <c r="T18" s="36"/>
      <c r="U18" s="36"/>
      <c r="V18" s="36"/>
      <c r="W18" s="36"/>
      <c r="X18" s="36"/>
      <c r="Y18" s="36"/>
      <c r="Z18" s="36"/>
      <c r="AA18" s="36"/>
      <c r="AB18" s="36"/>
      <c r="AC18" s="36"/>
      <c r="AD18" s="36"/>
      <c r="AE18" s="36"/>
    </row>
    <row r="19" spans="1:31" s="2" customFormat="1" ht="18" customHeight="1">
      <c r="A19" s="36"/>
      <c r="B19" s="41"/>
      <c r="C19" s="36"/>
      <c r="D19" s="36"/>
      <c r="E19" s="104" t="s">
        <v>33</v>
      </c>
      <c r="F19" s="36"/>
      <c r="G19" s="36"/>
      <c r="H19" s="36"/>
      <c r="I19" s="102" t="s">
        <v>28</v>
      </c>
      <c r="J19" s="104" t="s">
        <v>34</v>
      </c>
      <c r="K19" s="36"/>
      <c r="L19" s="103"/>
      <c r="S19" s="36"/>
      <c r="T19" s="36"/>
      <c r="U19" s="36"/>
      <c r="V19" s="36"/>
      <c r="W19" s="36"/>
      <c r="X19" s="36"/>
      <c r="Y19" s="36"/>
      <c r="Z19" s="36"/>
      <c r="AA19" s="36"/>
      <c r="AB19" s="36"/>
      <c r="AC19" s="36"/>
      <c r="AD19" s="36"/>
      <c r="AE19" s="36"/>
    </row>
    <row r="20" spans="1:31" s="2" customFormat="1" ht="6.95" customHeight="1">
      <c r="A20" s="36"/>
      <c r="B20" s="41"/>
      <c r="C20" s="36"/>
      <c r="D20" s="36"/>
      <c r="E20" s="36"/>
      <c r="F20" s="36"/>
      <c r="G20" s="36"/>
      <c r="H20" s="36"/>
      <c r="I20" s="36"/>
      <c r="J20" s="36"/>
      <c r="K20" s="36"/>
      <c r="L20" s="103"/>
      <c r="S20" s="36"/>
      <c r="T20" s="36"/>
      <c r="U20" s="36"/>
      <c r="V20" s="36"/>
      <c r="W20" s="36"/>
      <c r="X20" s="36"/>
      <c r="Y20" s="36"/>
      <c r="Z20" s="36"/>
      <c r="AA20" s="36"/>
      <c r="AB20" s="36"/>
      <c r="AC20" s="36"/>
      <c r="AD20" s="36"/>
      <c r="AE20" s="36"/>
    </row>
    <row r="21" spans="1:31" s="2" customFormat="1" ht="12" customHeight="1">
      <c r="A21" s="36"/>
      <c r="B21" s="41"/>
      <c r="C21" s="36"/>
      <c r="D21" s="102" t="s">
        <v>36</v>
      </c>
      <c r="E21" s="36"/>
      <c r="F21" s="36"/>
      <c r="G21" s="36"/>
      <c r="H21" s="36"/>
      <c r="I21" s="102" t="s">
        <v>26</v>
      </c>
      <c r="J21" s="104" t="s">
        <v>19</v>
      </c>
      <c r="K21" s="36"/>
      <c r="L21" s="103"/>
      <c r="S21" s="36"/>
      <c r="T21" s="36"/>
      <c r="U21" s="36"/>
      <c r="V21" s="36"/>
      <c r="W21" s="36"/>
      <c r="X21" s="36"/>
      <c r="Y21" s="36"/>
      <c r="Z21" s="36"/>
      <c r="AA21" s="36"/>
      <c r="AB21" s="36"/>
      <c r="AC21" s="36"/>
      <c r="AD21" s="36"/>
      <c r="AE21" s="36"/>
    </row>
    <row r="22" spans="1:31" s="2" customFormat="1" ht="18" customHeight="1">
      <c r="A22" s="36"/>
      <c r="B22" s="41"/>
      <c r="C22" s="36"/>
      <c r="D22" s="36"/>
      <c r="E22" s="104" t="s">
        <v>37</v>
      </c>
      <c r="F22" s="36"/>
      <c r="G22" s="36"/>
      <c r="H22" s="36"/>
      <c r="I22" s="102" t="s">
        <v>28</v>
      </c>
      <c r="J22" s="104" t="s">
        <v>19</v>
      </c>
      <c r="K22" s="36"/>
      <c r="L22" s="103"/>
      <c r="S22" s="36"/>
      <c r="T22" s="36"/>
      <c r="U22" s="36"/>
      <c r="V22" s="36"/>
      <c r="W22" s="36"/>
      <c r="X22" s="36"/>
      <c r="Y22" s="36"/>
      <c r="Z22" s="36"/>
      <c r="AA22" s="36"/>
      <c r="AB22" s="36"/>
      <c r="AC22" s="36"/>
      <c r="AD22" s="36"/>
      <c r="AE22" s="36"/>
    </row>
    <row r="23" spans="1:31" s="2" customFormat="1" ht="6.95" customHeight="1">
      <c r="A23" s="36"/>
      <c r="B23" s="41"/>
      <c r="C23" s="36"/>
      <c r="D23" s="36"/>
      <c r="E23" s="36"/>
      <c r="F23" s="36"/>
      <c r="G23" s="36"/>
      <c r="H23" s="36"/>
      <c r="I23" s="36"/>
      <c r="J23" s="36"/>
      <c r="K23" s="36"/>
      <c r="L23" s="103"/>
      <c r="S23" s="36"/>
      <c r="T23" s="36"/>
      <c r="U23" s="36"/>
      <c r="V23" s="36"/>
      <c r="W23" s="36"/>
      <c r="X23" s="36"/>
      <c r="Y23" s="36"/>
      <c r="Z23" s="36"/>
      <c r="AA23" s="36"/>
      <c r="AB23" s="36"/>
      <c r="AC23" s="36"/>
      <c r="AD23" s="36"/>
      <c r="AE23" s="36"/>
    </row>
    <row r="24" spans="1:31" s="2" customFormat="1" ht="12" customHeight="1">
      <c r="A24" s="36"/>
      <c r="B24" s="41"/>
      <c r="C24" s="36"/>
      <c r="D24" s="102" t="s">
        <v>38</v>
      </c>
      <c r="E24" s="36"/>
      <c r="F24" s="36"/>
      <c r="G24" s="36"/>
      <c r="H24" s="36"/>
      <c r="I24" s="36"/>
      <c r="J24" s="36"/>
      <c r="K24" s="36"/>
      <c r="L24" s="103"/>
      <c r="S24" s="36"/>
      <c r="T24" s="36"/>
      <c r="U24" s="36"/>
      <c r="V24" s="36"/>
      <c r="W24" s="36"/>
      <c r="X24" s="36"/>
      <c r="Y24" s="36"/>
      <c r="Z24" s="36"/>
      <c r="AA24" s="36"/>
      <c r="AB24" s="36"/>
      <c r="AC24" s="36"/>
      <c r="AD24" s="36"/>
      <c r="AE24" s="36"/>
    </row>
    <row r="25" spans="1:31" s="8" customFormat="1" ht="47.25" customHeight="1">
      <c r="A25" s="106"/>
      <c r="B25" s="107"/>
      <c r="C25" s="106"/>
      <c r="D25" s="106"/>
      <c r="E25" s="372" t="s">
        <v>39</v>
      </c>
      <c r="F25" s="372"/>
      <c r="G25" s="372"/>
      <c r="H25" s="372"/>
      <c r="I25" s="106"/>
      <c r="J25" s="106"/>
      <c r="K25" s="106"/>
      <c r="L25" s="108"/>
      <c r="S25" s="106"/>
      <c r="T25" s="106"/>
      <c r="U25" s="106"/>
      <c r="V25" s="106"/>
      <c r="W25" s="106"/>
      <c r="X25" s="106"/>
      <c r="Y25" s="106"/>
      <c r="Z25" s="106"/>
      <c r="AA25" s="106"/>
      <c r="AB25" s="106"/>
      <c r="AC25" s="106"/>
      <c r="AD25" s="106"/>
      <c r="AE25" s="106"/>
    </row>
    <row r="26" spans="1:31" s="2" customFormat="1" ht="6.95" customHeight="1">
      <c r="A26" s="36"/>
      <c r="B26" s="41"/>
      <c r="C26" s="36"/>
      <c r="D26" s="36"/>
      <c r="E26" s="36"/>
      <c r="F26" s="36"/>
      <c r="G26" s="36"/>
      <c r="H26" s="36"/>
      <c r="I26" s="36"/>
      <c r="J26" s="36"/>
      <c r="K26" s="36"/>
      <c r="L26" s="103"/>
      <c r="S26" s="36"/>
      <c r="T26" s="36"/>
      <c r="U26" s="36"/>
      <c r="V26" s="36"/>
      <c r="W26" s="36"/>
      <c r="X26" s="36"/>
      <c r="Y26" s="36"/>
      <c r="Z26" s="36"/>
      <c r="AA26" s="36"/>
      <c r="AB26" s="36"/>
      <c r="AC26" s="36"/>
      <c r="AD26" s="36"/>
      <c r="AE26" s="36"/>
    </row>
    <row r="27" spans="1:31" s="2" customFormat="1" ht="6.95" customHeight="1">
      <c r="A27" s="36"/>
      <c r="B27" s="41"/>
      <c r="C27" s="36"/>
      <c r="D27" s="109"/>
      <c r="E27" s="109"/>
      <c r="F27" s="109"/>
      <c r="G27" s="109"/>
      <c r="H27" s="109"/>
      <c r="I27" s="109"/>
      <c r="J27" s="109"/>
      <c r="K27" s="109"/>
      <c r="L27" s="103"/>
      <c r="S27" s="36"/>
      <c r="T27" s="36"/>
      <c r="U27" s="36"/>
      <c r="V27" s="36"/>
      <c r="W27" s="36"/>
      <c r="X27" s="36"/>
      <c r="Y27" s="36"/>
      <c r="Z27" s="36"/>
      <c r="AA27" s="36"/>
      <c r="AB27" s="36"/>
      <c r="AC27" s="36"/>
      <c r="AD27" s="36"/>
      <c r="AE27" s="36"/>
    </row>
    <row r="28" spans="1:31" s="2" customFormat="1" ht="25.35" customHeight="1">
      <c r="A28" s="36"/>
      <c r="B28" s="41"/>
      <c r="C28" s="36"/>
      <c r="D28" s="110" t="s">
        <v>40</v>
      </c>
      <c r="E28" s="36"/>
      <c r="F28" s="36"/>
      <c r="G28" s="36"/>
      <c r="H28" s="36"/>
      <c r="I28" s="36"/>
      <c r="J28" s="111">
        <f>ROUND(J99, 2)</f>
        <v>0</v>
      </c>
      <c r="K28" s="36"/>
      <c r="L28" s="103"/>
      <c r="S28" s="36"/>
      <c r="T28" s="36"/>
      <c r="U28" s="36"/>
      <c r="V28" s="36"/>
      <c r="W28" s="36"/>
      <c r="X28" s="36"/>
      <c r="Y28" s="36"/>
      <c r="Z28" s="36"/>
      <c r="AA28" s="36"/>
      <c r="AB28" s="36"/>
      <c r="AC28" s="36"/>
      <c r="AD28" s="36"/>
      <c r="AE28" s="36"/>
    </row>
    <row r="29" spans="1:31" s="2" customFormat="1" ht="6.95" customHeight="1">
      <c r="A29" s="36"/>
      <c r="B29" s="41"/>
      <c r="C29" s="36"/>
      <c r="D29" s="109"/>
      <c r="E29" s="109"/>
      <c r="F29" s="109"/>
      <c r="G29" s="109"/>
      <c r="H29" s="109"/>
      <c r="I29" s="109"/>
      <c r="J29" s="109"/>
      <c r="K29" s="109"/>
      <c r="L29" s="103"/>
      <c r="S29" s="36"/>
      <c r="T29" s="36"/>
      <c r="U29" s="36"/>
      <c r="V29" s="36"/>
      <c r="W29" s="36"/>
      <c r="X29" s="36"/>
      <c r="Y29" s="36"/>
      <c r="Z29" s="36"/>
      <c r="AA29" s="36"/>
      <c r="AB29" s="36"/>
      <c r="AC29" s="36"/>
      <c r="AD29" s="36"/>
      <c r="AE29" s="36"/>
    </row>
    <row r="30" spans="1:31" s="2" customFormat="1" ht="14.45" customHeight="1">
      <c r="A30" s="36"/>
      <c r="B30" s="41"/>
      <c r="C30" s="36"/>
      <c r="D30" s="36"/>
      <c r="E30" s="36"/>
      <c r="F30" s="112" t="s">
        <v>42</v>
      </c>
      <c r="G30" s="36"/>
      <c r="H30" s="36"/>
      <c r="I30" s="112" t="s">
        <v>41</v>
      </c>
      <c r="J30" s="112" t="s">
        <v>43</v>
      </c>
      <c r="K30" s="36"/>
      <c r="L30" s="103"/>
      <c r="S30" s="36"/>
      <c r="T30" s="36"/>
      <c r="U30" s="36"/>
      <c r="V30" s="36"/>
      <c r="W30" s="36"/>
      <c r="X30" s="36"/>
      <c r="Y30" s="36"/>
      <c r="Z30" s="36"/>
      <c r="AA30" s="36"/>
      <c r="AB30" s="36"/>
      <c r="AC30" s="36"/>
      <c r="AD30" s="36"/>
      <c r="AE30" s="36"/>
    </row>
    <row r="31" spans="1:31" s="2" customFormat="1" ht="14.45" customHeight="1">
      <c r="A31" s="36"/>
      <c r="B31" s="41"/>
      <c r="C31" s="36"/>
      <c r="D31" s="113" t="s">
        <v>44</v>
      </c>
      <c r="E31" s="102" t="s">
        <v>45</v>
      </c>
      <c r="F31" s="114">
        <f>ROUND((SUM(BE99:BE921)),  2)</f>
        <v>0</v>
      </c>
      <c r="G31" s="36"/>
      <c r="H31" s="36"/>
      <c r="I31" s="115">
        <v>0.21</v>
      </c>
      <c r="J31" s="114">
        <f>ROUND(((SUM(BE99:BE921))*I31),  2)</f>
        <v>0</v>
      </c>
      <c r="K31" s="36"/>
      <c r="L31" s="103"/>
      <c r="S31" s="36"/>
      <c r="T31" s="36"/>
      <c r="U31" s="36"/>
      <c r="V31" s="36"/>
      <c r="W31" s="36"/>
      <c r="X31" s="36"/>
      <c r="Y31" s="36"/>
      <c r="Z31" s="36"/>
      <c r="AA31" s="36"/>
      <c r="AB31" s="36"/>
      <c r="AC31" s="36"/>
      <c r="AD31" s="36"/>
      <c r="AE31" s="36"/>
    </row>
    <row r="32" spans="1:31" s="2" customFormat="1" ht="14.45" customHeight="1">
      <c r="A32" s="36"/>
      <c r="B32" s="41"/>
      <c r="C32" s="36"/>
      <c r="D32" s="36"/>
      <c r="E32" s="102" t="s">
        <v>46</v>
      </c>
      <c r="F32" s="114">
        <f>ROUND((SUM(BF99:BF921)),  2)</f>
        <v>0</v>
      </c>
      <c r="G32" s="36"/>
      <c r="H32" s="36"/>
      <c r="I32" s="115">
        <v>0.15</v>
      </c>
      <c r="J32" s="114">
        <f>ROUND(((SUM(BF99:BF921))*I32),  2)</f>
        <v>0</v>
      </c>
      <c r="K32" s="36"/>
      <c r="L32" s="103"/>
      <c r="S32" s="36"/>
      <c r="T32" s="36"/>
      <c r="U32" s="36"/>
      <c r="V32" s="36"/>
      <c r="W32" s="36"/>
      <c r="X32" s="36"/>
      <c r="Y32" s="36"/>
      <c r="Z32" s="36"/>
      <c r="AA32" s="36"/>
      <c r="AB32" s="36"/>
      <c r="AC32" s="36"/>
      <c r="AD32" s="36"/>
      <c r="AE32" s="36"/>
    </row>
    <row r="33" spans="1:31" s="2" customFormat="1" ht="14.45" hidden="1" customHeight="1">
      <c r="A33" s="36"/>
      <c r="B33" s="41"/>
      <c r="C33" s="36"/>
      <c r="D33" s="36"/>
      <c r="E33" s="102" t="s">
        <v>47</v>
      </c>
      <c r="F33" s="114">
        <f>ROUND((SUM(BG99:BG921)),  2)</f>
        <v>0</v>
      </c>
      <c r="G33" s="36"/>
      <c r="H33" s="36"/>
      <c r="I33" s="115">
        <v>0.21</v>
      </c>
      <c r="J33" s="114">
        <f>0</f>
        <v>0</v>
      </c>
      <c r="K33" s="36"/>
      <c r="L33" s="103"/>
      <c r="S33" s="36"/>
      <c r="T33" s="36"/>
      <c r="U33" s="36"/>
      <c r="V33" s="36"/>
      <c r="W33" s="36"/>
      <c r="X33" s="36"/>
      <c r="Y33" s="36"/>
      <c r="Z33" s="36"/>
      <c r="AA33" s="36"/>
      <c r="AB33" s="36"/>
      <c r="AC33" s="36"/>
      <c r="AD33" s="36"/>
      <c r="AE33" s="36"/>
    </row>
    <row r="34" spans="1:31" s="2" customFormat="1" ht="14.45" hidden="1" customHeight="1">
      <c r="A34" s="36"/>
      <c r="B34" s="41"/>
      <c r="C34" s="36"/>
      <c r="D34" s="36"/>
      <c r="E34" s="102" t="s">
        <v>48</v>
      </c>
      <c r="F34" s="114">
        <f>ROUND((SUM(BH99:BH921)),  2)</f>
        <v>0</v>
      </c>
      <c r="G34" s="36"/>
      <c r="H34" s="36"/>
      <c r="I34" s="115">
        <v>0.15</v>
      </c>
      <c r="J34" s="114">
        <f>0</f>
        <v>0</v>
      </c>
      <c r="K34" s="36"/>
      <c r="L34" s="103"/>
      <c r="S34" s="36"/>
      <c r="T34" s="36"/>
      <c r="U34" s="36"/>
      <c r="V34" s="36"/>
      <c r="W34" s="36"/>
      <c r="X34" s="36"/>
      <c r="Y34" s="36"/>
      <c r="Z34" s="36"/>
      <c r="AA34" s="36"/>
      <c r="AB34" s="36"/>
      <c r="AC34" s="36"/>
      <c r="AD34" s="36"/>
      <c r="AE34" s="36"/>
    </row>
    <row r="35" spans="1:31" s="2" customFormat="1" ht="14.45" hidden="1" customHeight="1">
      <c r="A35" s="36"/>
      <c r="B35" s="41"/>
      <c r="C35" s="36"/>
      <c r="D35" s="36"/>
      <c r="E35" s="102" t="s">
        <v>49</v>
      </c>
      <c r="F35" s="114">
        <f>ROUND((SUM(BI99:BI921)),  2)</f>
        <v>0</v>
      </c>
      <c r="G35" s="36"/>
      <c r="H35" s="36"/>
      <c r="I35" s="115">
        <v>0</v>
      </c>
      <c r="J35" s="114">
        <f>0</f>
        <v>0</v>
      </c>
      <c r="K35" s="36"/>
      <c r="L35" s="103"/>
      <c r="S35" s="36"/>
      <c r="T35" s="36"/>
      <c r="U35" s="36"/>
      <c r="V35" s="36"/>
      <c r="W35" s="36"/>
      <c r="X35" s="36"/>
      <c r="Y35" s="36"/>
      <c r="Z35" s="36"/>
      <c r="AA35" s="36"/>
      <c r="AB35" s="36"/>
      <c r="AC35" s="36"/>
      <c r="AD35" s="36"/>
      <c r="AE35" s="36"/>
    </row>
    <row r="36" spans="1:31" s="2" customFormat="1" ht="6.95" customHeight="1">
      <c r="A36" s="36"/>
      <c r="B36" s="41"/>
      <c r="C36" s="36"/>
      <c r="D36" s="36"/>
      <c r="E36" s="36"/>
      <c r="F36" s="36"/>
      <c r="G36" s="36"/>
      <c r="H36" s="36"/>
      <c r="I36" s="36"/>
      <c r="J36" s="36"/>
      <c r="K36" s="36"/>
      <c r="L36" s="103"/>
      <c r="S36" s="36"/>
      <c r="T36" s="36"/>
      <c r="U36" s="36"/>
      <c r="V36" s="36"/>
      <c r="W36" s="36"/>
      <c r="X36" s="36"/>
      <c r="Y36" s="36"/>
      <c r="Z36" s="36"/>
      <c r="AA36" s="36"/>
      <c r="AB36" s="36"/>
      <c r="AC36" s="36"/>
      <c r="AD36" s="36"/>
      <c r="AE36" s="36"/>
    </row>
    <row r="37" spans="1:31" s="2" customFormat="1" ht="25.35" customHeight="1">
      <c r="A37" s="36"/>
      <c r="B37" s="41"/>
      <c r="C37" s="116"/>
      <c r="D37" s="117" t="s">
        <v>50</v>
      </c>
      <c r="E37" s="118"/>
      <c r="F37" s="118"/>
      <c r="G37" s="119" t="s">
        <v>51</v>
      </c>
      <c r="H37" s="120" t="s">
        <v>52</v>
      </c>
      <c r="I37" s="118"/>
      <c r="J37" s="121">
        <f>SUM(J28:J35)</f>
        <v>0</v>
      </c>
      <c r="K37" s="122"/>
      <c r="L37" s="103"/>
      <c r="S37" s="36"/>
      <c r="T37" s="36"/>
      <c r="U37" s="36"/>
      <c r="V37" s="36"/>
      <c r="W37" s="36"/>
      <c r="X37" s="36"/>
      <c r="Y37" s="36"/>
      <c r="Z37" s="36"/>
      <c r="AA37" s="36"/>
      <c r="AB37" s="36"/>
      <c r="AC37" s="36"/>
      <c r="AD37" s="36"/>
      <c r="AE37" s="36"/>
    </row>
    <row r="38" spans="1:31" s="2" customFormat="1" ht="14.45" customHeight="1">
      <c r="A38" s="36"/>
      <c r="B38" s="123"/>
      <c r="C38" s="124"/>
      <c r="D38" s="124"/>
      <c r="E38" s="124"/>
      <c r="F38" s="124"/>
      <c r="G38" s="124"/>
      <c r="H38" s="124"/>
      <c r="I38" s="124"/>
      <c r="J38" s="124"/>
      <c r="K38" s="124"/>
      <c r="L38" s="103"/>
      <c r="S38" s="36"/>
      <c r="T38" s="36"/>
      <c r="U38" s="36"/>
      <c r="V38" s="36"/>
      <c r="W38" s="36"/>
      <c r="X38" s="36"/>
      <c r="Y38" s="36"/>
      <c r="Z38" s="36"/>
      <c r="AA38" s="36"/>
      <c r="AB38" s="36"/>
      <c r="AC38" s="36"/>
      <c r="AD38" s="36"/>
      <c r="AE38" s="36"/>
    </row>
    <row r="42" spans="1:31" s="2" customFormat="1" ht="6.95" customHeight="1">
      <c r="A42" s="36"/>
      <c r="B42" s="125"/>
      <c r="C42" s="126"/>
      <c r="D42" s="126"/>
      <c r="E42" s="126"/>
      <c r="F42" s="126"/>
      <c r="G42" s="126"/>
      <c r="H42" s="126"/>
      <c r="I42" s="126"/>
      <c r="J42" s="126"/>
      <c r="K42" s="126"/>
      <c r="L42" s="103"/>
      <c r="S42" s="36"/>
      <c r="T42" s="36"/>
      <c r="U42" s="36"/>
      <c r="V42" s="36"/>
      <c r="W42" s="36"/>
      <c r="X42" s="36"/>
      <c r="Y42" s="36"/>
      <c r="Z42" s="36"/>
      <c r="AA42" s="36"/>
      <c r="AB42" s="36"/>
      <c r="AC42" s="36"/>
      <c r="AD42" s="36"/>
      <c r="AE42" s="36"/>
    </row>
    <row r="43" spans="1:31" s="2" customFormat="1" ht="24.95" customHeight="1">
      <c r="A43" s="36"/>
      <c r="B43" s="37"/>
      <c r="C43" s="25" t="s">
        <v>83</v>
      </c>
      <c r="D43" s="38"/>
      <c r="E43" s="38"/>
      <c r="F43" s="38"/>
      <c r="G43" s="38"/>
      <c r="H43" s="38"/>
      <c r="I43" s="38"/>
      <c r="J43" s="38"/>
      <c r="K43" s="38"/>
      <c r="L43" s="103"/>
      <c r="S43" s="36"/>
      <c r="T43" s="36"/>
      <c r="U43" s="36"/>
      <c r="V43" s="36"/>
      <c r="W43" s="36"/>
      <c r="X43" s="36"/>
      <c r="Y43" s="36"/>
      <c r="Z43" s="36"/>
      <c r="AA43" s="36"/>
      <c r="AB43" s="36"/>
      <c r="AC43" s="36"/>
      <c r="AD43" s="36"/>
      <c r="AE43" s="36"/>
    </row>
    <row r="44" spans="1:31" s="2" customFormat="1" ht="6.95" customHeight="1">
      <c r="A44" s="36"/>
      <c r="B44" s="37"/>
      <c r="C44" s="38"/>
      <c r="D44" s="38"/>
      <c r="E44" s="38"/>
      <c r="F44" s="38"/>
      <c r="G44" s="38"/>
      <c r="H44" s="38"/>
      <c r="I44" s="38"/>
      <c r="J44" s="38"/>
      <c r="K44" s="38"/>
      <c r="L44" s="103"/>
      <c r="S44" s="36"/>
      <c r="T44" s="36"/>
      <c r="U44" s="36"/>
      <c r="V44" s="36"/>
      <c r="W44" s="36"/>
      <c r="X44" s="36"/>
      <c r="Y44" s="36"/>
      <c r="Z44" s="36"/>
      <c r="AA44" s="36"/>
      <c r="AB44" s="36"/>
      <c r="AC44" s="36"/>
      <c r="AD44" s="36"/>
      <c r="AE44" s="36"/>
    </row>
    <row r="45" spans="1:31" s="2" customFormat="1" ht="12" customHeight="1">
      <c r="A45" s="36"/>
      <c r="B45" s="37"/>
      <c r="C45" s="31" t="s">
        <v>16</v>
      </c>
      <c r="D45" s="38"/>
      <c r="E45" s="38"/>
      <c r="F45" s="38"/>
      <c r="G45" s="38"/>
      <c r="H45" s="38"/>
      <c r="I45" s="38"/>
      <c r="J45" s="38"/>
      <c r="K45" s="38"/>
      <c r="L45" s="103"/>
      <c r="S45" s="36"/>
      <c r="T45" s="36"/>
      <c r="U45" s="36"/>
      <c r="V45" s="36"/>
      <c r="W45" s="36"/>
      <c r="X45" s="36"/>
      <c r="Y45" s="36"/>
      <c r="Z45" s="36"/>
      <c r="AA45" s="36"/>
      <c r="AB45" s="36"/>
      <c r="AC45" s="36"/>
      <c r="AD45" s="36"/>
      <c r="AE45" s="36"/>
    </row>
    <row r="46" spans="1:31" s="2" customFormat="1" ht="16.5" customHeight="1">
      <c r="A46" s="36"/>
      <c r="B46" s="37"/>
      <c r="C46" s="38"/>
      <c r="D46" s="38"/>
      <c r="E46" s="347" t="str">
        <f>E7</f>
        <v>Stavební úpravy a přístavba bývalé hasičárny, Výškov</v>
      </c>
      <c r="F46" s="373"/>
      <c r="G46" s="373"/>
      <c r="H46" s="373"/>
      <c r="I46" s="38"/>
      <c r="J46" s="38"/>
      <c r="K46" s="38"/>
      <c r="L46" s="103"/>
      <c r="S46" s="36"/>
      <c r="T46" s="36"/>
      <c r="U46" s="36"/>
      <c r="V46" s="36"/>
      <c r="W46" s="36"/>
      <c r="X46" s="36"/>
      <c r="Y46" s="36"/>
      <c r="Z46" s="36"/>
      <c r="AA46" s="36"/>
      <c r="AB46" s="36"/>
      <c r="AC46" s="36"/>
      <c r="AD46" s="36"/>
      <c r="AE46" s="36"/>
    </row>
    <row r="47" spans="1:31" s="2" customFormat="1" ht="6.95" customHeight="1">
      <c r="A47" s="36"/>
      <c r="B47" s="37"/>
      <c r="C47" s="38"/>
      <c r="D47" s="38"/>
      <c r="E47" s="38"/>
      <c r="F47" s="38"/>
      <c r="G47" s="38"/>
      <c r="H47" s="38"/>
      <c r="I47" s="38"/>
      <c r="J47" s="38"/>
      <c r="K47" s="38"/>
      <c r="L47" s="103"/>
      <c r="S47" s="36"/>
      <c r="T47" s="36"/>
      <c r="U47" s="36"/>
      <c r="V47" s="36"/>
      <c r="W47" s="36"/>
      <c r="X47" s="36"/>
      <c r="Y47" s="36"/>
      <c r="Z47" s="36"/>
      <c r="AA47" s="36"/>
      <c r="AB47" s="36"/>
      <c r="AC47" s="36"/>
      <c r="AD47" s="36"/>
      <c r="AE47" s="36"/>
    </row>
    <row r="48" spans="1:31" s="2" customFormat="1" ht="12" customHeight="1">
      <c r="A48" s="36"/>
      <c r="B48" s="37"/>
      <c r="C48" s="31" t="s">
        <v>21</v>
      </c>
      <c r="D48" s="38"/>
      <c r="E48" s="38"/>
      <c r="F48" s="29" t="str">
        <f>F10</f>
        <v>Výškov</v>
      </c>
      <c r="G48" s="38"/>
      <c r="H48" s="38"/>
      <c r="I48" s="31" t="s">
        <v>23</v>
      </c>
      <c r="J48" s="61" t="str">
        <f>IF(J10="","",J10)</f>
        <v>6. 9. 2023</v>
      </c>
      <c r="K48" s="38"/>
      <c r="L48" s="103"/>
      <c r="S48" s="36"/>
      <c r="T48" s="36"/>
      <c r="U48" s="36"/>
      <c r="V48" s="36"/>
      <c r="W48" s="36"/>
      <c r="X48" s="36"/>
      <c r="Y48" s="36"/>
      <c r="Z48" s="36"/>
      <c r="AA48" s="36"/>
      <c r="AB48" s="36"/>
      <c r="AC48" s="36"/>
      <c r="AD48" s="36"/>
      <c r="AE48" s="36"/>
    </row>
    <row r="49" spans="1:47" s="2" customFormat="1" ht="6.95" customHeight="1">
      <c r="A49" s="36"/>
      <c r="B49" s="37"/>
      <c r="C49" s="38"/>
      <c r="D49" s="38"/>
      <c r="E49" s="38"/>
      <c r="F49" s="38"/>
      <c r="G49" s="38"/>
      <c r="H49" s="38"/>
      <c r="I49" s="38"/>
      <c r="J49" s="38"/>
      <c r="K49" s="38"/>
      <c r="L49" s="103"/>
      <c r="S49" s="36"/>
      <c r="T49" s="36"/>
      <c r="U49" s="36"/>
      <c r="V49" s="36"/>
      <c r="W49" s="36"/>
      <c r="X49" s="36"/>
      <c r="Y49" s="36"/>
      <c r="Z49" s="36"/>
      <c r="AA49" s="36"/>
      <c r="AB49" s="36"/>
      <c r="AC49" s="36"/>
      <c r="AD49" s="36"/>
      <c r="AE49" s="36"/>
    </row>
    <row r="50" spans="1:47" s="2" customFormat="1" ht="25.7" customHeight="1">
      <c r="A50" s="36"/>
      <c r="B50" s="37"/>
      <c r="C50" s="31" t="s">
        <v>25</v>
      </c>
      <c r="D50" s="38"/>
      <c r="E50" s="38"/>
      <c r="F50" s="29" t="str">
        <f>E13</f>
        <v>Městys Chodová Planá</v>
      </c>
      <c r="G50" s="38"/>
      <c r="H50" s="38"/>
      <c r="I50" s="31" t="s">
        <v>31</v>
      </c>
      <c r="J50" s="34" t="str">
        <f>E19</f>
        <v>S P I R A L spol. s r. o.</v>
      </c>
      <c r="K50" s="38"/>
      <c r="L50" s="103"/>
      <c r="S50" s="36"/>
      <c r="T50" s="36"/>
      <c r="U50" s="36"/>
      <c r="V50" s="36"/>
      <c r="W50" s="36"/>
      <c r="X50" s="36"/>
      <c r="Y50" s="36"/>
      <c r="Z50" s="36"/>
      <c r="AA50" s="36"/>
      <c r="AB50" s="36"/>
      <c r="AC50" s="36"/>
      <c r="AD50" s="36"/>
      <c r="AE50" s="36"/>
    </row>
    <row r="51" spans="1:47" s="2" customFormat="1" ht="15.2" customHeight="1">
      <c r="A51" s="36"/>
      <c r="B51" s="37"/>
      <c r="C51" s="31" t="s">
        <v>29</v>
      </c>
      <c r="D51" s="38"/>
      <c r="E51" s="38"/>
      <c r="F51" s="29" t="str">
        <f>IF(E16="","",E16)</f>
        <v>Vyplň údaj</v>
      </c>
      <c r="G51" s="38"/>
      <c r="H51" s="38"/>
      <c r="I51" s="31" t="s">
        <v>36</v>
      </c>
      <c r="J51" s="34" t="str">
        <f>E22</f>
        <v>Ladislav Sadílek</v>
      </c>
      <c r="K51" s="38"/>
      <c r="L51" s="103"/>
      <c r="S51" s="36"/>
      <c r="T51" s="36"/>
      <c r="U51" s="36"/>
      <c r="V51" s="36"/>
      <c r="W51" s="36"/>
      <c r="X51" s="36"/>
      <c r="Y51" s="36"/>
      <c r="Z51" s="36"/>
      <c r="AA51" s="36"/>
      <c r="AB51" s="36"/>
      <c r="AC51" s="36"/>
      <c r="AD51" s="36"/>
      <c r="AE51" s="36"/>
    </row>
    <row r="52" spans="1:47" s="2" customFormat="1" ht="10.35" customHeight="1">
      <c r="A52" s="36"/>
      <c r="B52" s="37"/>
      <c r="C52" s="38"/>
      <c r="D52" s="38"/>
      <c r="E52" s="38"/>
      <c r="F52" s="38"/>
      <c r="G52" s="38"/>
      <c r="H52" s="38"/>
      <c r="I52" s="38"/>
      <c r="J52" s="38"/>
      <c r="K52" s="38"/>
      <c r="L52" s="103"/>
      <c r="S52" s="36"/>
      <c r="T52" s="36"/>
      <c r="U52" s="36"/>
      <c r="V52" s="36"/>
      <c r="W52" s="36"/>
      <c r="X52" s="36"/>
      <c r="Y52" s="36"/>
      <c r="Z52" s="36"/>
      <c r="AA52" s="36"/>
      <c r="AB52" s="36"/>
      <c r="AC52" s="36"/>
      <c r="AD52" s="36"/>
      <c r="AE52" s="36"/>
    </row>
    <row r="53" spans="1:47" s="2" customFormat="1" ht="29.25" customHeight="1">
      <c r="A53" s="36"/>
      <c r="B53" s="37"/>
      <c r="C53" s="127" t="s">
        <v>84</v>
      </c>
      <c r="D53" s="128"/>
      <c r="E53" s="128"/>
      <c r="F53" s="128"/>
      <c r="G53" s="128"/>
      <c r="H53" s="128"/>
      <c r="I53" s="128"/>
      <c r="J53" s="129" t="s">
        <v>85</v>
      </c>
      <c r="K53" s="128"/>
      <c r="L53" s="103"/>
      <c r="S53" s="36"/>
      <c r="T53" s="36"/>
      <c r="U53" s="36"/>
      <c r="V53" s="36"/>
      <c r="W53" s="36"/>
      <c r="X53" s="36"/>
      <c r="Y53" s="36"/>
      <c r="Z53" s="36"/>
      <c r="AA53" s="36"/>
      <c r="AB53" s="36"/>
      <c r="AC53" s="36"/>
      <c r="AD53" s="36"/>
      <c r="AE53" s="36"/>
    </row>
    <row r="54" spans="1:47" s="2" customFormat="1" ht="10.35" customHeight="1">
      <c r="A54" s="36"/>
      <c r="B54" s="37"/>
      <c r="C54" s="38"/>
      <c r="D54" s="38"/>
      <c r="E54" s="38"/>
      <c r="F54" s="38"/>
      <c r="G54" s="38"/>
      <c r="H54" s="38"/>
      <c r="I54" s="38"/>
      <c r="J54" s="38"/>
      <c r="K54" s="38"/>
      <c r="L54" s="103"/>
      <c r="S54" s="36"/>
      <c r="T54" s="36"/>
      <c r="U54" s="36"/>
      <c r="V54" s="36"/>
      <c r="W54" s="36"/>
      <c r="X54" s="36"/>
      <c r="Y54" s="36"/>
      <c r="Z54" s="36"/>
      <c r="AA54" s="36"/>
      <c r="AB54" s="36"/>
      <c r="AC54" s="36"/>
      <c r="AD54" s="36"/>
      <c r="AE54" s="36"/>
    </row>
    <row r="55" spans="1:47" s="2" customFormat="1" ht="22.9" customHeight="1">
      <c r="A55" s="36"/>
      <c r="B55" s="37"/>
      <c r="C55" s="130" t="s">
        <v>72</v>
      </c>
      <c r="D55" s="38"/>
      <c r="E55" s="38"/>
      <c r="F55" s="38"/>
      <c r="G55" s="38"/>
      <c r="H55" s="38"/>
      <c r="I55" s="38"/>
      <c r="J55" s="79">
        <f>J99</f>
        <v>0</v>
      </c>
      <c r="K55" s="38"/>
      <c r="L55" s="103"/>
      <c r="S55" s="36"/>
      <c r="T55" s="36"/>
      <c r="U55" s="36"/>
      <c r="V55" s="36"/>
      <c r="W55" s="36"/>
      <c r="X55" s="36"/>
      <c r="Y55" s="36"/>
      <c r="Z55" s="36"/>
      <c r="AA55" s="36"/>
      <c r="AB55" s="36"/>
      <c r="AC55" s="36"/>
      <c r="AD55" s="36"/>
      <c r="AE55" s="36"/>
      <c r="AU55" s="19" t="s">
        <v>86</v>
      </c>
    </row>
    <row r="56" spans="1:47" s="9" customFormat="1" ht="24.95" customHeight="1">
      <c r="B56" s="131"/>
      <c r="C56" s="132"/>
      <c r="D56" s="133" t="s">
        <v>87</v>
      </c>
      <c r="E56" s="134"/>
      <c r="F56" s="134"/>
      <c r="G56" s="134"/>
      <c r="H56" s="134"/>
      <c r="I56" s="134"/>
      <c r="J56" s="135">
        <f>J100</f>
        <v>0</v>
      </c>
      <c r="K56" s="132"/>
      <c r="L56" s="136"/>
    </row>
    <row r="57" spans="1:47" s="10" customFormat="1" ht="19.899999999999999" customHeight="1">
      <c r="B57" s="137"/>
      <c r="C57" s="138"/>
      <c r="D57" s="139" t="s">
        <v>88</v>
      </c>
      <c r="E57" s="140"/>
      <c r="F57" s="140"/>
      <c r="G57" s="140"/>
      <c r="H57" s="140"/>
      <c r="I57" s="140"/>
      <c r="J57" s="141">
        <f>J101</f>
        <v>0</v>
      </c>
      <c r="K57" s="138"/>
      <c r="L57" s="142"/>
    </row>
    <row r="58" spans="1:47" s="10" customFormat="1" ht="19.899999999999999" customHeight="1">
      <c r="B58" s="137"/>
      <c r="C58" s="138"/>
      <c r="D58" s="139" t="s">
        <v>89</v>
      </c>
      <c r="E58" s="140"/>
      <c r="F58" s="140"/>
      <c r="G58" s="140"/>
      <c r="H58" s="140"/>
      <c r="I58" s="140"/>
      <c r="J58" s="141">
        <f>J160</f>
        <v>0</v>
      </c>
      <c r="K58" s="138"/>
      <c r="L58" s="142"/>
    </row>
    <row r="59" spans="1:47" s="10" customFormat="1" ht="19.899999999999999" customHeight="1">
      <c r="B59" s="137"/>
      <c r="C59" s="138"/>
      <c r="D59" s="139" t="s">
        <v>90</v>
      </c>
      <c r="E59" s="140"/>
      <c r="F59" s="140"/>
      <c r="G59" s="140"/>
      <c r="H59" s="140"/>
      <c r="I59" s="140"/>
      <c r="J59" s="141">
        <f>J203</f>
        <v>0</v>
      </c>
      <c r="K59" s="138"/>
      <c r="L59" s="142"/>
    </row>
    <row r="60" spans="1:47" s="10" customFormat="1" ht="19.899999999999999" customHeight="1">
      <c r="B60" s="137"/>
      <c r="C60" s="138"/>
      <c r="D60" s="139" t="s">
        <v>91</v>
      </c>
      <c r="E60" s="140"/>
      <c r="F60" s="140"/>
      <c r="G60" s="140"/>
      <c r="H60" s="140"/>
      <c r="I60" s="140"/>
      <c r="J60" s="141">
        <f>J242</f>
        <v>0</v>
      </c>
      <c r="K60" s="138"/>
      <c r="L60" s="142"/>
    </row>
    <row r="61" spans="1:47" s="10" customFormat="1" ht="19.899999999999999" customHeight="1">
      <c r="B61" s="137"/>
      <c r="C61" s="138"/>
      <c r="D61" s="139" t="s">
        <v>92</v>
      </c>
      <c r="E61" s="140"/>
      <c r="F61" s="140"/>
      <c r="G61" s="140"/>
      <c r="H61" s="140"/>
      <c r="I61" s="140"/>
      <c r="J61" s="141">
        <f>J287</f>
        <v>0</v>
      </c>
      <c r="K61" s="138"/>
      <c r="L61" s="142"/>
    </row>
    <row r="62" spans="1:47" s="10" customFormat="1" ht="19.899999999999999" customHeight="1">
      <c r="B62" s="137"/>
      <c r="C62" s="138"/>
      <c r="D62" s="139" t="s">
        <v>93</v>
      </c>
      <c r="E62" s="140"/>
      <c r="F62" s="140"/>
      <c r="G62" s="140"/>
      <c r="H62" s="140"/>
      <c r="I62" s="140"/>
      <c r="J62" s="141">
        <f>J305</f>
        <v>0</v>
      </c>
      <c r="K62" s="138"/>
      <c r="L62" s="142"/>
    </row>
    <row r="63" spans="1:47" s="10" customFormat="1" ht="19.899999999999999" customHeight="1">
      <c r="B63" s="137"/>
      <c r="C63" s="138"/>
      <c r="D63" s="139" t="s">
        <v>94</v>
      </c>
      <c r="E63" s="140"/>
      <c r="F63" s="140"/>
      <c r="G63" s="140"/>
      <c r="H63" s="140"/>
      <c r="I63" s="140"/>
      <c r="J63" s="141">
        <f>J380</f>
        <v>0</v>
      </c>
      <c r="K63" s="138"/>
      <c r="L63" s="142"/>
    </row>
    <row r="64" spans="1:47" s="10" customFormat="1" ht="19.899999999999999" customHeight="1">
      <c r="B64" s="137"/>
      <c r="C64" s="138"/>
      <c r="D64" s="139" t="s">
        <v>95</v>
      </c>
      <c r="E64" s="140"/>
      <c r="F64" s="140"/>
      <c r="G64" s="140"/>
      <c r="H64" s="140"/>
      <c r="I64" s="140"/>
      <c r="J64" s="141">
        <f>J425</f>
        <v>0</v>
      </c>
      <c r="K64" s="138"/>
      <c r="L64" s="142"/>
    </row>
    <row r="65" spans="2:12" s="10" customFormat="1" ht="19.899999999999999" customHeight="1">
      <c r="B65" s="137"/>
      <c r="C65" s="138"/>
      <c r="D65" s="139" t="s">
        <v>96</v>
      </c>
      <c r="E65" s="140"/>
      <c r="F65" s="140"/>
      <c r="G65" s="140"/>
      <c r="H65" s="140"/>
      <c r="I65" s="140"/>
      <c r="J65" s="141">
        <f>J490</f>
        <v>0</v>
      </c>
      <c r="K65" s="138"/>
      <c r="L65" s="142"/>
    </row>
    <row r="66" spans="2:12" s="10" customFormat="1" ht="19.899999999999999" customHeight="1">
      <c r="B66" s="137"/>
      <c r="C66" s="138"/>
      <c r="D66" s="139" t="s">
        <v>97</v>
      </c>
      <c r="E66" s="140"/>
      <c r="F66" s="140"/>
      <c r="G66" s="140"/>
      <c r="H66" s="140"/>
      <c r="I66" s="140"/>
      <c r="J66" s="141">
        <f>J510</f>
        <v>0</v>
      </c>
      <c r="K66" s="138"/>
      <c r="L66" s="142"/>
    </row>
    <row r="67" spans="2:12" s="9" customFormat="1" ht="24.95" customHeight="1">
      <c r="B67" s="131"/>
      <c r="C67" s="132"/>
      <c r="D67" s="133" t="s">
        <v>98</v>
      </c>
      <c r="E67" s="134"/>
      <c r="F67" s="134"/>
      <c r="G67" s="134"/>
      <c r="H67" s="134"/>
      <c r="I67" s="134"/>
      <c r="J67" s="135">
        <f>J514</f>
        <v>0</v>
      </c>
      <c r="K67" s="132"/>
      <c r="L67" s="136"/>
    </row>
    <row r="68" spans="2:12" s="10" customFormat="1" ht="19.899999999999999" customHeight="1">
      <c r="B68" s="137"/>
      <c r="C68" s="138"/>
      <c r="D68" s="139" t="s">
        <v>99</v>
      </c>
      <c r="E68" s="140"/>
      <c r="F68" s="140"/>
      <c r="G68" s="140"/>
      <c r="H68" s="140"/>
      <c r="I68" s="140"/>
      <c r="J68" s="141">
        <f>J515</f>
        <v>0</v>
      </c>
      <c r="K68" s="138"/>
      <c r="L68" s="142"/>
    </row>
    <row r="69" spans="2:12" s="10" customFormat="1" ht="19.899999999999999" customHeight="1">
      <c r="B69" s="137"/>
      <c r="C69" s="138"/>
      <c r="D69" s="139" t="s">
        <v>100</v>
      </c>
      <c r="E69" s="140"/>
      <c r="F69" s="140"/>
      <c r="G69" s="140"/>
      <c r="H69" s="140"/>
      <c r="I69" s="140"/>
      <c r="J69" s="141">
        <f>J535</f>
        <v>0</v>
      </c>
      <c r="K69" s="138"/>
      <c r="L69" s="142"/>
    </row>
    <row r="70" spans="2:12" s="10" customFormat="1" ht="19.899999999999999" customHeight="1">
      <c r="B70" s="137"/>
      <c r="C70" s="138"/>
      <c r="D70" s="139" t="s">
        <v>101</v>
      </c>
      <c r="E70" s="140"/>
      <c r="F70" s="140"/>
      <c r="G70" s="140"/>
      <c r="H70" s="140"/>
      <c r="I70" s="140"/>
      <c r="J70" s="141">
        <f>J539</f>
        <v>0</v>
      </c>
      <c r="K70" s="138"/>
      <c r="L70" s="142"/>
    </row>
    <row r="71" spans="2:12" s="10" customFormat="1" ht="19.899999999999999" customHeight="1">
      <c r="B71" s="137"/>
      <c r="C71" s="138"/>
      <c r="D71" s="139" t="s">
        <v>102</v>
      </c>
      <c r="E71" s="140"/>
      <c r="F71" s="140"/>
      <c r="G71" s="140"/>
      <c r="H71" s="140"/>
      <c r="I71" s="140"/>
      <c r="J71" s="141">
        <f>J616</f>
        <v>0</v>
      </c>
      <c r="K71" s="138"/>
      <c r="L71" s="142"/>
    </row>
    <row r="72" spans="2:12" s="10" customFormat="1" ht="19.899999999999999" customHeight="1">
      <c r="B72" s="137"/>
      <c r="C72" s="138"/>
      <c r="D72" s="139" t="s">
        <v>103</v>
      </c>
      <c r="E72" s="140"/>
      <c r="F72" s="140"/>
      <c r="G72" s="140"/>
      <c r="H72" s="140"/>
      <c r="I72" s="140"/>
      <c r="J72" s="141">
        <f>J752</f>
        <v>0</v>
      </c>
      <c r="K72" s="138"/>
      <c r="L72" s="142"/>
    </row>
    <row r="73" spans="2:12" s="10" customFormat="1" ht="19.899999999999999" customHeight="1">
      <c r="B73" s="137"/>
      <c r="C73" s="138"/>
      <c r="D73" s="139" t="s">
        <v>104</v>
      </c>
      <c r="E73" s="140"/>
      <c r="F73" s="140"/>
      <c r="G73" s="140"/>
      <c r="H73" s="140"/>
      <c r="I73" s="140"/>
      <c r="J73" s="141">
        <f>J778</f>
        <v>0</v>
      </c>
      <c r="K73" s="138"/>
      <c r="L73" s="142"/>
    </row>
    <row r="74" spans="2:12" s="10" customFormat="1" ht="19.899999999999999" customHeight="1">
      <c r="B74" s="137"/>
      <c r="C74" s="138"/>
      <c r="D74" s="139" t="s">
        <v>105</v>
      </c>
      <c r="E74" s="140"/>
      <c r="F74" s="140"/>
      <c r="G74" s="140"/>
      <c r="H74" s="140"/>
      <c r="I74" s="140"/>
      <c r="J74" s="141">
        <f>J813</f>
        <v>0</v>
      </c>
      <c r="K74" s="138"/>
      <c r="L74" s="142"/>
    </row>
    <row r="75" spans="2:12" s="10" customFormat="1" ht="19.899999999999999" customHeight="1">
      <c r="B75" s="137"/>
      <c r="C75" s="138"/>
      <c r="D75" s="139" t="s">
        <v>106</v>
      </c>
      <c r="E75" s="140"/>
      <c r="F75" s="140"/>
      <c r="G75" s="140"/>
      <c r="H75" s="140"/>
      <c r="I75" s="140"/>
      <c r="J75" s="141">
        <f>J826</f>
        <v>0</v>
      </c>
      <c r="K75" s="138"/>
      <c r="L75" s="142"/>
    </row>
    <row r="76" spans="2:12" s="10" customFormat="1" ht="19.899999999999999" customHeight="1">
      <c r="B76" s="137"/>
      <c r="C76" s="138"/>
      <c r="D76" s="139" t="s">
        <v>107</v>
      </c>
      <c r="E76" s="140"/>
      <c r="F76" s="140"/>
      <c r="G76" s="140"/>
      <c r="H76" s="140"/>
      <c r="I76" s="140"/>
      <c r="J76" s="141">
        <f>J861</f>
        <v>0</v>
      </c>
      <c r="K76" s="138"/>
      <c r="L76" s="142"/>
    </row>
    <row r="77" spans="2:12" s="10" customFormat="1" ht="19.899999999999999" customHeight="1">
      <c r="B77" s="137"/>
      <c r="C77" s="138"/>
      <c r="D77" s="139" t="s">
        <v>108</v>
      </c>
      <c r="E77" s="140"/>
      <c r="F77" s="140"/>
      <c r="G77" s="140"/>
      <c r="H77" s="140"/>
      <c r="I77" s="140"/>
      <c r="J77" s="141">
        <f>J880</f>
        <v>0</v>
      </c>
      <c r="K77" s="138"/>
      <c r="L77" s="142"/>
    </row>
    <row r="78" spans="2:12" s="9" customFormat="1" ht="24.95" customHeight="1">
      <c r="B78" s="131"/>
      <c r="C78" s="132"/>
      <c r="D78" s="133" t="s">
        <v>109</v>
      </c>
      <c r="E78" s="134"/>
      <c r="F78" s="134"/>
      <c r="G78" s="134"/>
      <c r="H78" s="134"/>
      <c r="I78" s="134"/>
      <c r="J78" s="135">
        <f>J903</f>
        <v>0</v>
      </c>
      <c r="K78" s="132"/>
      <c r="L78" s="136"/>
    </row>
    <row r="79" spans="2:12" s="10" customFormat="1" ht="19.899999999999999" customHeight="1">
      <c r="B79" s="137"/>
      <c r="C79" s="138"/>
      <c r="D79" s="139" t="s">
        <v>110</v>
      </c>
      <c r="E79" s="140"/>
      <c r="F79" s="140"/>
      <c r="G79" s="140"/>
      <c r="H79" s="140"/>
      <c r="I79" s="140"/>
      <c r="J79" s="141">
        <f>J904</f>
        <v>0</v>
      </c>
      <c r="K79" s="138"/>
      <c r="L79" s="142"/>
    </row>
    <row r="80" spans="2:12" s="10" customFormat="1" ht="19.899999999999999" customHeight="1">
      <c r="B80" s="137"/>
      <c r="C80" s="138"/>
      <c r="D80" s="139" t="s">
        <v>111</v>
      </c>
      <c r="E80" s="140"/>
      <c r="F80" s="140"/>
      <c r="G80" s="140"/>
      <c r="H80" s="140"/>
      <c r="I80" s="140"/>
      <c r="J80" s="141">
        <f>J912</f>
        <v>0</v>
      </c>
      <c r="K80" s="138"/>
      <c r="L80" s="142"/>
    </row>
    <row r="81" spans="1:31" s="10" customFormat="1" ht="19.899999999999999" customHeight="1">
      <c r="B81" s="137"/>
      <c r="C81" s="138"/>
      <c r="D81" s="139" t="s">
        <v>112</v>
      </c>
      <c r="E81" s="140"/>
      <c r="F81" s="140"/>
      <c r="G81" s="140"/>
      <c r="H81" s="140"/>
      <c r="I81" s="140"/>
      <c r="J81" s="141">
        <f>J919</f>
        <v>0</v>
      </c>
      <c r="K81" s="138"/>
      <c r="L81" s="142"/>
    </row>
    <row r="82" spans="1:31" s="2" customFormat="1" ht="21.75" customHeight="1">
      <c r="A82" s="36"/>
      <c r="B82" s="37"/>
      <c r="C82" s="38"/>
      <c r="D82" s="38"/>
      <c r="E82" s="38"/>
      <c r="F82" s="38"/>
      <c r="G82" s="38"/>
      <c r="H82" s="38"/>
      <c r="I82" s="38"/>
      <c r="J82" s="38"/>
      <c r="K82" s="38"/>
      <c r="L82" s="103"/>
      <c r="S82" s="36"/>
      <c r="T82" s="36"/>
      <c r="U82" s="36"/>
      <c r="V82" s="36"/>
      <c r="W82" s="36"/>
      <c r="X82" s="36"/>
      <c r="Y82" s="36"/>
      <c r="Z82" s="36"/>
      <c r="AA82" s="36"/>
      <c r="AB82" s="36"/>
      <c r="AC82" s="36"/>
      <c r="AD82" s="36"/>
      <c r="AE82" s="36"/>
    </row>
    <row r="83" spans="1:31" s="2" customFormat="1" ht="6.95" customHeight="1">
      <c r="A83" s="36"/>
      <c r="B83" s="49"/>
      <c r="C83" s="50"/>
      <c r="D83" s="50"/>
      <c r="E83" s="50"/>
      <c r="F83" s="50"/>
      <c r="G83" s="50"/>
      <c r="H83" s="50"/>
      <c r="I83" s="50"/>
      <c r="J83" s="50"/>
      <c r="K83" s="50"/>
      <c r="L83" s="103"/>
      <c r="S83" s="36"/>
      <c r="T83" s="36"/>
      <c r="U83" s="36"/>
      <c r="V83" s="36"/>
      <c r="W83" s="36"/>
      <c r="X83" s="36"/>
      <c r="Y83" s="36"/>
      <c r="Z83" s="36"/>
      <c r="AA83" s="36"/>
      <c r="AB83" s="36"/>
      <c r="AC83" s="36"/>
      <c r="AD83" s="36"/>
      <c r="AE83" s="36"/>
    </row>
    <row r="87" spans="1:31" s="2" customFormat="1" ht="6.95" customHeight="1">
      <c r="A87" s="36"/>
      <c r="B87" s="51"/>
      <c r="C87" s="52"/>
      <c r="D87" s="52"/>
      <c r="E87" s="52"/>
      <c r="F87" s="52"/>
      <c r="G87" s="52"/>
      <c r="H87" s="52"/>
      <c r="I87" s="52"/>
      <c r="J87" s="52"/>
      <c r="K87" s="52"/>
      <c r="L87" s="103"/>
      <c r="S87" s="36"/>
      <c r="T87" s="36"/>
      <c r="U87" s="36"/>
      <c r="V87" s="36"/>
      <c r="W87" s="36"/>
      <c r="X87" s="36"/>
      <c r="Y87" s="36"/>
      <c r="Z87" s="36"/>
      <c r="AA87" s="36"/>
      <c r="AB87" s="36"/>
      <c r="AC87" s="36"/>
      <c r="AD87" s="36"/>
      <c r="AE87" s="36"/>
    </row>
    <row r="88" spans="1:31" s="2" customFormat="1" ht="24.95" customHeight="1">
      <c r="A88" s="36"/>
      <c r="B88" s="37"/>
      <c r="C88" s="25" t="s">
        <v>113</v>
      </c>
      <c r="D88" s="38"/>
      <c r="E88" s="38"/>
      <c r="F88" s="38"/>
      <c r="G88" s="38"/>
      <c r="H88" s="38"/>
      <c r="I88" s="38"/>
      <c r="J88" s="38"/>
      <c r="K88" s="38"/>
      <c r="L88" s="103"/>
      <c r="S88" s="36"/>
      <c r="T88" s="36"/>
      <c r="U88" s="36"/>
      <c r="V88" s="36"/>
      <c r="W88" s="36"/>
      <c r="X88" s="36"/>
      <c r="Y88" s="36"/>
      <c r="Z88" s="36"/>
      <c r="AA88" s="36"/>
      <c r="AB88" s="36"/>
      <c r="AC88" s="36"/>
      <c r="AD88" s="36"/>
      <c r="AE88" s="36"/>
    </row>
    <row r="89" spans="1:31" s="2" customFormat="1" ht="6.95" customHeight="1">
      <c r="A89" s="36"/>
      <c r="B89" s="37"/>
      <c r="C89" s="38"/>
      <c r="D89" s="38"/>
      <c r="E89" s="38"/>
      <c r="F89" s="38"/>
      <c r="G89" s="38"/>
      <c r="H89" s="38"/>
      <c r="I89" s="38"/>
      <c r="J89" s="38"/>
      <c r="K89" s="38"/>
      <c r="L89" s="103"/>
      <c r="S89" s="36"/>
      <c r="T89" s="36"/>
      <c r="U89" s="36"/>
      <c r="V89" s="36"/>
      <c r="W89" s="36"/>
      <c r="X89" s="36"/>
      <c r="Y89" s="36"/>
      <c r="Z89" s="36"/>
      <c r="AA89" s="36"/>
      <c r="AB89" s="36"/>
      <c r="AC89" s="36"/>
      <c r="AD89" s="36"/>
      <c r="AE89" s="36"/>
    </row>
    <row r="90" spans="1:31" s="2" customFormat="1" ht="12" customHeight="1">
      <c r="A90" s="36"/>
      <c r="B90" s="37"/>
      <c r="C90" s="31" t="s">
        <v>16</v>
      </c>
      <c r="D90" s="38"/>
      <c r="E90" s="38"/>
      <c r="F90" s="38"/>
      <c r="G90" s="38"/>
      <c r="H90" s="38"/>
      <c r="I90" s="38"/>
      <c r="J90" s="38"/>
      <c r="K90" s="38"/>
      <c r="L90" s="103"/>
      <c r="S90" s="36"/>
      <c r="T90" s="36"/>
      <c r="U90" s="36"/>
      <c r="V90" s="36"/>
      <c r="W90" s="36"/>
      <c r="X90" s="36"/>
      <c r="Y90" s="36"/>
      <c r="Z90" s="36"/>
      <c r="AA90" s="36"/>
      <c r="AB90" s="36"/>
      <c r="AC90" s="36"/>
      <c r="AD90" s="36"/>
      <c r="AE90" s="36"/>
    </row>
    <row r="91" spans="1:31" s="2" customFormat="1" ht="16.5" customHeight="1">
      <c r="A91" s="36"/>
      <c r="B91" s="37"/>
      <c r="C91" s="38"/>
      <c r="D91" s="38"/>
      <c r="E91" s="347" t="str">
        <f>E7</f>
        <v>Stavební úpravy a přístavba bývalé hasičárny, Výškov</v>
      </c>
      <c r="F91" s="373"/>
      <c r="G91" s="373"/>
      <c r="H91" s="373"/>
      <c r="I91" s="38"/>
      <c r="J91" s="38"/>
      <c r="K91" s="38"/>
      <c r="L91" s="10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38"/>
      <c r="J92" s="38"/>
      <c r="K92" s="38"/>
      <c r="L92" s="103"/>
      <c r="S92" s="36"/>
      <c r="T92" s="36"/>
      <c r="U92" s="36"/>
      <c r="V92" s="36"/>
      <c r="W92" s="36"/>
      <c r="X92" s="36"/>
      <c r="Y92" s="36"/>
      <c r="Z92" s="36"/>
      <c r="AA92" s="36"/>
      <c r="AB92" s="36"/>
      <c r="AC92" s="36"/>
      <c r="AD92" s="36"/>
      <c r="AE92" s="36"/>
    </row>
    <row r="93" spans="1:31" s="2" customFormat="1" ht="12" customHeight="1">
      <c r="A93" s="36"/>
      <c r="B93" s="37"/>
      <c r="C93" s="31" t="s">
        <v>21</v>
      </c>
      <c r="D93" s="38"/>
      <c r="E93" s="38"/>
      <c r="F93" s="29" t="str">
        <f>F10</f>
        <v>Výškov</v>
      </c>
      <c r="G93" s="38"/>
      <c r="H93" s="38"/>
      <c r="I93" s="31" t="s">
        <v>23</v>
      </c>
      <c r="J93" s="61" t="str">
        <f>IF(J10="","",J10)</f>
        <v>6. 9. 2023</v>
      </c>
      <c r="K93" s="38"/>
      <c r="L93" s="103"/>
      <c r="S93" s="36"/>
      <c r="T93" s="36"/>
      <c r="U93" s="36"/>
      <c r="V93" s="36"/>
      <c r="W93" s="36"/>
      <c r="X93" s="36"/>
      <c r="Y93" s="36"/>
      <c r="Z93" s="36"/>
      <c r="AA93" s="36"/>
      <c r="AB93" s="36"/>
      <c r="AC93" s="36"/>
      <c r="AD93" s="36"/>
      <c r="AE93" s="36"/>
    </row>
    <row r="94" spans="1:31" s="2" customFormat="1" ht="6.95" customHeight="1">
      <c r="A94" s="36"/>
      <c r="B94" s="37"/>
      <c r="C94" s="38"/>
      <c r="D94" s="38"/>
      <c r="E94" s="38"/>
      <c r="F94" s="38"/>
      <c r="G94" s="38"/>
      <c r="H94" s="38"/>
      <c r="I94" s="38"/>
      <c r="J94" s="38"/>
      <c r="K94" s="38"/>
      <c r="L94" s="103"/>
      <c r="S94" s="36"/>
      <c r="T94" s="36"/>
      <c r="U94" s="36"/>
      <c r="V94" s="36"/>
      <c r="W94" s="36"/>
      <c r="X94" s="36"/>
      <c r="Y94" s="36"/>
      <c r="Z94" s="36"/>
      <c r="AA94" s="36"/>
      <c r="AB94" s="36"/>
      <c r="AC94" s="36"/>
      <c r="AD94" s="36"/>
      <c r="AE94" s="36"/>
    </row>
    <row r="95" spans="1:31" s="2" customFormat="1" ht="25.7" customHeight="1">
      <c r="A95" s="36"/>
      <c r="B95" s="37"/>
      <c r="C95" s="31" t="s">
        <v>25</v>
      </c>
      <c r="D95" s="38"/>
      <c r="E95" s="38"/>
      <c r="F95" s="29" t="str">
        <f>E13</f>
        <v>Městys Chodová Planá</v>
      </c>
      <c r="G95" s="38"/>
      <c r="H95" s="38"/>
      <c r="I95" s="31" t="s">
        <v>31</v>
      </c>
      <c r="J95" s="34" t="str">
        <f>E19</f>
        <v>S P I R A L spol. s r. o.</v>
      </c>
      <c r="K95" s="38"/>
      <c r="L95" s="103"/>
      <c r="S95" s="36"/>
      <c r="T95" s="36"/>
      <c r="U95" s="36"/>
      <c r="V95" s="36"/>
      <c r="W95" s="36"/>
      <c r="X95" s="36"/>
      <c r="Y95" s="36"/>
      <c r="Z95" s="36"/>
      <c r="AA95" s="36"/>
      <c r="AB95" s="36"/>
      <c r="AC95" s="36"/>
      <c r="AD95" s="36"/>
      <c r="AE95" s="36"/>
    </row>
    <row r="96" spans="1:31" s="2" customFormat="1" ht="15.2" customHeight="1">
      <c r="A96" s="36"/>
      <c r="B96" s="37"/>
      <c r="C96" s="31" t="s">
        <v>29</v>
      </c>
      <c r="D96" s="38"/>
      <c r="E96" s="38"/>
      <c r="F96" s="29" t="str">
        <f>IF(E16="","",E16)</f>
        <v>Vyplň údaj</v>
      </c>
      <c r="G96" s="38"/>
      <c r="H96" s="38"/>
      <c r="I96" s="31" t="s">
        <v>36</v>
      </c>
      <c r="J96" s="34" t="str">
        <f>E22</f>
        <v>Ladislav Sadílek</v>
      </c>
      <c r="K96" s="38"/>
      <c r="L96" s="103"/>
      <c r="S96" s="36"/>
      <c r="T96" s="36"/>
      <c r="U96" s="36"/>
      <c r="V96" s="36"/>
      <c r="W96" s="36"/>
      <c r="X96" s="36"/>
      <c r="Y96" s="36"/>
      <c r="Z96" s="36"/>
      <c r="AA96" s="36"/>
      <c r="AB96" s="36"/>
      <c r="AC96" s="36"/>
      <c r="AD96" s="36"/>
      <c r="AE96" s="36"/>
    </row>
    <row r="97" spans="1:65" s="2" customFormat="1" ht="10.35" customHeight="1">
      <c r="A97" s="36"/>
      <c r="B97" s="37"/>
      <c r="C97" s="38"/>
      <c r="D97" s="38"/>
      <c r="E97" s="38"/>
      <c r="F97" s="38"/>
      <c r="G97" s="38"/>
      <c r="H97" s="38"/>
      <c r="I97" s="38"/>
      <c r="J97" s="38"/>
      <c r="K97" s="38"/>
      <c r="L97" s="103"/>
      <c r="S97" s="36"/>
      <c r="T97" s="36"/>
      <c r="U97" s="36"/>
      <c r="V97" s="36"/>
      <c r="W97" s="36"/>
      <c r="X97" s="36"/>
      <c r="Y97" s="36"/>
      <c r="Z97" s="36"/>
      <c r="AA97" s="36"/>
      <c r="AB97" s="36"/>
      <c r="AC97" s="36"/>
      <c r="AD97" s="36"/>
      <c r="AE97" s="36"/>
    </row>
    <row r="98" spans="1:65" s="11" customFormat="1" ht="29.25" customHeight="1">
      <c r="A98" s="143"/>
      <c r="B98" s="144"/>
      <c r="C98" s="145" t="s">
        <v>114</v>
      </c>
      <c r="D98" s="146" t="s">
        <v>59</v>
      </c>
      <c r="E98" s="146" t="s">
        <v>55</v>
      </c>
      <c r="F98" s="146" t="s">
        <v>56</v>
      </c>
      <c r="G98" s="146" t="s">
        <v>115</v>
      </c>
      <c r="H98" s="146" t="s">
        <v>116</v>
      </c>
      <c r="I98" s="146" t="s">
        <v>117</v>
      </c>
      <c r="J98" s="146" t="s">
        <v>85</v>
      </c>
      <c r="K98" s="147" t="s">
        <v>118</v>
      </c>
      <c r="L98" s="148"/>
      <c r="M98" s="70" t="s">
        <v>19</v>
      </c>
      <c r="N98" s="71" t="s">
        <v>44</v>
      </c>
      <c r="O98" s="71" t="s">
        <v>119</v>
      </c>
      <c r="P98" s="71" t="s">
        <v>120</v>
      </c>
      <c r="Q98" s="71" t="s">
        <v>121</v>
      </c>
      <c r="R98" s="71" t="s">
        <v>122</v>
      </c>
      <c r="S98" s="71" t="s">
        <v>123</v>
      </c>
      <c r="T98" s="72" t="s">
        <v>124</v>
      </c>
      <c r="U98" s="143"/>
      <c r="V98" s="143"/>
      <c r="W98" s="143"/>
      <c r="X98" s="143"/>
      <c r="Y98" s="143"/>
      <c r="Z98" s="143"/>
      <c r="AA98" s="143"/>
      <c r="AB98" s="143"/>
      <c r="AC98" s="143"/>
      <c r="AD98" s="143"/>
      <c r="AE98" s="143"/>
    </row>
    <row r="99" spans="1:65" s="2" customFormat="1" ht="22.9" customHeight="1">
      <c r="A99" s="36"/>
      <c r="B99" s="37"/>
      <c r="C99" s="77" t="s">
        <v>125</v>
      </c>
      <c r="D99" s="38"/>
      <c r="E99" s="38"/>
      <c r="F99" s="38"/>
      <c r="G99" s="38"/>
      <c r="H99" s="38"/>
      <c r="I99" s="38"/>
      <c r="J99" s="149">
        <f>BK99</f>
        <v>0</v>
      </c>
      <c r="K99" s="38"/>
      <c r="L99" s="41"/>
      <c r="M99" s="73"/>
      <c r="N99" s="150"/>
      <c r="O99" s="74"/>
      <c r="P99" s="151">
        <f>P100+P514+P903</f>
        <v>0</v>
      </c>
      <c r="Q99" s="74"/>
      <c r="R99" s="151">
        <f>R100+R514+R903</f>
        <v>174.50688971000002</v>
      </c>
      <c r="S99" s="74"/>
      <c r="T99" s="152">
        <f>T100+T514+T903</f>
        <v>73.196416999999997</v>
      </c>
      <c r="U99" s="36"/>
      <c r="V99" s="36"/>
      <c r="W99" s="36"/>
      <c r="X99" s="36"/>
      <c r="Y99" s="36"/>
      <c r="Z99" s="36"/>
      <c r="AA99" s="36"/>
      <c r="AB99" s="36"/>
      <c r="AC99" s="36"/>
      <c r="AD99" s="36"/>
      <c r="AE99" s="36"/>
      <c r="AT99" s="19" t="s">
        <v>73</v>
      </c>
      <c r="AU99" s="19" t="s">
        <v>86</v>
      </c>
      <c r="BK99" s="153">
        <f>BK100+BK514+BK903</f>
        <v>0</v>
      </c>
    </row>
    <row r="100" spans="1:65" s="12" customFormat="1" ht="25.9" customHeight="1">
      <c r="B100" s="154"/>
      <c r="C100" s="155"/>
      <c r="D100" s="156" t="s">
        <v>73</v>
      </c>
      <c r="E100" s="157" t="s">
        <v>126</v>
      </c>
      <c r="F100" s="157" t="s">
        <v>127</v>
      </c>
      <c r="G100" s="155"/>
      <c r="H100" s="155"/>
      <c r="I100" s="158"/>
      <c r="J100" s="159">
        <f>BK100</f>
        <v>0</v>
      </c>
      <c r="K100" s="155"/>
      <c r="L100" s="160"/>
      <c r="M100" s="161"/>
      <c r="N100" s="162"/>
      <c r="O100" s="162"/>
      <c r="P100" s="163">
        <f>P101+P160+P203+P242+P287+P305+P380+P425+P490+P510</f>
        <v>0</v>
      </c>
      <c r="Q100" s="162"/>
      <c r="R100" s="163">
        <f>R101+R160+R203+R242+R287+R305+R380+R425+R490+R510</f>
        <v>167.50153556000004</v>
      </c>
      <c r="S100" s="162"/>
      <c r="T100" s="164">
        <f>T101+T160+T203+T242+T287+T305+T380+T425+T490+T510</f>
        <v>68.446815000000001</v>
      </c>
      <c r="AR100" s="165" t="s">
        <v>79</v>
      </c>
      <c r="AT100" s="166" t="s">
        <v>73</v>
      </c>
      <c r="AU100" s="166" t="s">
        <v>74</v>
      </c>
      <c r="AY100" s="165" t="s">
        <v>128</v>
      </c>
      <c r="BK100" s="167">
        <f>BK101+BK160+BK203+BK242+BK287+BK305+BK380+BK425+BK490+BK510</f>
        <v>0</v>
      </c>
    </row>
    <row r="101" spans="1:65" s="12" customFormat="1" ht="22.9" customHeight="1">
      <c r="B101" s="154"/>
      <c r="C101" s="155"/>
      <c r="D101" s="156" t="s">
        <v>73</v>
      </c>
      <c r="E101" s="168" t="s">
        <v>79</v>
      </c>
      <c r="F101" s="168" t="s">
        <v>129</v>
      </c>
      <c r="G101" s="155"/>
      <c r="H101" s="155"/>
      <c r="I101" s="158"/>
      <c r="J101" s="169">
        <f>BK101</f>
        <v>0</v>
      </c>
      <c r="K101" s="155"/>
      <c r="L101" s="160"/>
      <c r="M101" s="161"/>
      <c r="N101" s="162"/>
      <c r="O101" s="162"/>
      <c r="P101" s="163">
        <f>SUM(P102:P159)</f>
        <v>0</v>
      </c>
      <c r="Q101" s="162"/>
      <c r="R101" s="163">
        <f>SUM(R102:R159)</f>
        <v>9.74</v>
      </c>
      <c r="S101" s="162"/>
      <c r="T101" s="164">
        <f>SUM(T102:T159)</f>
        <v>0</v>
      </c>
      <c r="AR101" s="165" t="s">
        <v>79</v>
      </c>
      <c r="AT101" s="166" t="s">
        <v>73</v>
      </c>
      <c r="AU101" s="166" t="s">
        <v>79</v>
      </c>
      <c r="AY101" s="165" t="s">
        <v>128</v>
      </c>
      <c r="BK101" s="167">
        <f>SUM(BK102:BK159)</f>
        <v>0</v>
      </c>
    </row>
    <row r="102" spans="1:65" s="2" customFormat="1" ht="21.75" customHeight="1">
      <c r="A102" s="36"/>
      <c r="B102" s="37"/>
      <c r="C102" s="170" t="s">
        <v>79</v>
      </c>
      <c r="D102" s="170" t="s">
        <v>130</v>
      </c>
      <c r="E102" s="171" t="s">
        <v>131</v>
      </c>
      <c r="F102" s="172" t="s">
        <v>132</v>
      </c>
      <c r="G102" s="173" t="s">
        <v>133</v>
      </c>
      <c r="H102" s="174">
        <v>35.624000000000002</v>
      </c>
      <c r="I102" s="175"/>
      <c r="J102" s="176">
        <f>ROUND(I102*H102,2)</f>
        <v>0</v>
      </c>
      <c r="K102" s="172" t="s">
        <v>134</v>
      </c>
      <c r="L102" s="41"/>
      <c r="M102" s="177" t="s">
        <v>19</v>
      </c>
      <c r="N102" s="178" t="s">
        <v>45</v>
      </c>
      <c r="O102" s="66"/>
      <c r="P102" s="179">
        <f>O102*H102</f>
        <v>0</v>
      </c>
      <c r="Q102" s="179">
        <v>0</v>
      </c>
      <c r="R102" s="179">
        <f>Q102*H102</f>
        <v>0</v>
      </c>
      <c r="S102" s="179">
        <v>0</v>
      </c>
      <c r="T102" s="180">
        <f>S102*H102</f>
        <v>0</v>
      </c>
      <c r="U102" s="36"/>
      <c r="V102" s="36"/>
      <c r="W102" s="36"/>
      <c r="X102" s="36"/>
      <c r="Y102" s="36"/>
      <c r="Z102" s="36"/>
      <c r="AA102" s="36"/>
      <c r="AB102" s="36"/>
      <c r="AC102" s="36"/>
      <c r="AD102" s="36"/>
      <c r="AE102" s="36"/>
      <c r="AR102" s="181" t="s">
        <v>135</v>
      </c>
      <c r="AT102" s="181" t="s">
        <v>130</v>
      </c>
      <c r="AU102" s="181" t="s">
        <v>81</v>
      </c>
      <c r="AY102" s="19" t="s">
        <v>128</v>
      </c>
      <c r="BE102" s="182">
        <f>IF(N102="základní",J102,0)</f>
        <v>0</v>
      </c>
      <c r="BF102" s="182">
        <f>IF(N102="snížená",J102,0)</f>
        <v>0</v>
      </c>
      <c r="BG102" s="182">
        <f>IF(N102="zákl. přenesená",J102,0)</f>
        <v>0</v>
      </c>
      <c r="BH102" s="182">
        <f>IF(N102="sníž. přenesená",J102,0)</f>
        <v>0</v>
      </c>
      <c r="BI102" s="182">
        <f>IF(N102="nulová",J102,0)</f>
        <v>0</v>
      </c>
      <c r="BJ102" s="19" t="s">
        <v>79</v>
      </c>
      <c r="BK102" s="182">
        <f>ROUND(I102*H102,2)</f>
        <v>0</v>
      </c>
      <c r="BL102" s="19" t="s">
        <v>135</v>
      </c>
      <c r="BM102" s="181" t="s">
        <v>136</v>
      </c>
    </row>
    <row r="103" spans="1:65" s="2" customFormat="1" ht="11.25">
      <c r="A103" s="36"/>
      <c r="B103" s="37"/>
      <c r="C103" s="38"/>
      <c r="D103" s="183" t="s">
        <v>137</v>
      </c>
      <c r="E103" s="38"/>
      <c r="F103" s="184" t="s">
        <v>138</v>
      </c>
      <c r="G103" s="38"/>
      <c r="H103" s="38"/>
      <c r="I103" s="185"/>
      <c r="J103" s="38"/>
      <c r="K103" s="38"/>
      <c r="L103" s="41"/>
      <c r="M103" s="186"/>
      <c r="N103" s="187"/>
      <c r="O103" s="66"/>
      <c r="P103" s="66"/>
      <c r="Q103" s="66"/>
      <c r="R103" s="66"/>
      <c r="S103" s="66"/>
      <c r="T103" s="67"/>
      <c r="U103" s="36"/>
      <c r="V103" s="36"/>
      <c r="W103" s="36"/>
      <c r="X103" s="36"/>
      <c r="Y103" s="36"/>
      <c r="Z103" s="36"/>
      <c r="AA103" s="36"/>
      <c r="AB103" s="36"/>
      <c r="AC103" s="36"/>
      <c r="AD103" s="36"/>
      <c r="AE103" s="36"/>
      <c r="AT103" s="19" t="s">
        <v>137</v>
      </c>
      <c r="AU103" s="19" t="s">
        <v>81</v>
      </c>
    </row>
    <row r="104" spans="1:65" s="2" customFormat="1" ht="11.25">
      <c r="A104" s="36"/>
      <c r="B104" s="37"/>
      <c r="C104" s="38"/>
      <c r="D104" s="188" t="s">
        <v>139</v>
      </c>
      <c r="E104" s="38"/>
      <c r="F104" s="189" t="s">
        <v>140</v>
      </c>
      <c r="G104" s="38"/>
      <c r="H104" s="38"/>
      <c r="I104" s="185"/>
      <c r="J104" s="38"/>
      <c r="K104" s="38"/>
      <c r="L104" s="41"/>
      <c r="M104" s="186"/>
      <c r="N104" s="187"/>
      <c r="O104" s="66"/>
      <c r="P104" s="66"/>
      <c r="Q104" s="66"/>
      <c r="R104" s="66"/>
      <c r="S104" s="66"/>
      <c r="T104" s="67"/>
      <c r="U104" s="36"/>
      <c r="V104" s="36"/>
      <c r="W104" s="36"/>
      <c r="X104" s="36"/>
      <c r="Y104" s="36"/>
      <c r="Z104" s="36"/>
      <c r="AA104" s="36"/>
      <c r="AB104" s="36"/>
      <c r="AC104" s="36"/>
      <c r="AD104" s="36"/>
      <c r="AE104" s="36"/>
      <c r="AT104" s="19" t="s">
        <v>139</v>
      </c>
      <c r="AU104" s="19" t="s">
        <v>81</v>
      </c>
    </row>
    <row r="105" spans="1:65" s="13" customFormat="1" ht="11.25">
      <c r="B105" s="190"/>
      <c r="C105" s="191"/>
      <c r="D105" s="183" t="s">
        <v>141</v>
      </c>
      <c r="E105" s="192" t="s">
        <v>19</v>
      </c>
      <c r="F105" s="193" t="s">
        <v>142</v>
      </c>
      <c r="G105" s="191"/>
      <c r="H105" s="194">
        <v>35.624000000000002</v>
      </c>
      <c r="I105" s="195"/>
      <c r="J105" s="191"/>
      <c r="K105" s="191"/>
      <c r="L105" s="196"/>
      <c r="M105" s="197"/>
      <c r="N105" s="198"/>
      <c r="O105" s="198"/>
      <c r="P105" s="198"/>
      <c r="Q105" s="198"/>
      <c r="R105" s="198"/>
      <c r="S105" s="198"/>
      <c r="T105" s="199"/>
      <c r="AT105" s="200" t="s">
        <v>141</v>
      </c>
      <c r="AU105" s="200" t="s">
        <v>81</v>
      </c>
      <c r="AV105" s="13" t="s">
        <v>81</v>
      </c>
      <c r="AW105" s="13" t="s">
        <v>35</v>
      </c>
      <c r="AX105" s="13" t="s">
        <v>74</v>
      </c>
      <c r="AY105" s="200" t="s">
        <v>128</v>
      </c>
    </row>
    <row r="106" spans="1:65" s="14" customFormat="1" ht="11.25">
      <c r="B106" s="201"/>
      <c r="C106" s="202"/>
      <c r="D106" s="183" t="s">
        <v>141</v>
      </c>
      <c r="E106" s="203" t="s">
        <v>19</v>
      </c>
      <c r="F106" s="204" t="s">
        <v>143</v>
      </c>
      <c r="G106" s="202"/>
      <c r="H106" s="205">
        <v>35.624000000000002</v>
      </c>
      <c r="I106" s="206"/>
      <c r="J106" s="202"/>
      <c r="K106" s="202"/>
      <c r="L106" s="207"/>
      <c r="M106" s="208"/>
      <c r="N106" s="209"/>
      <c r="O106" s="209"/>
      <c r="P106" s="209"/>
      <c r="Q106" s="209"/>
      <c r="R106" s="209"/>
      <c r="S106" s="209"/>
      <c r="T106" s="210"/>
      <c r="AT106" s="211" t="s">
        <v>141</v>
      </c>
      <c r="AU106" s="211" t="s">
        <v>81</v>
      </c>
      <c r="AV106" s="14" t="s">
        <v>135</v>
      </c>
      <c r="AW106" s="14" t="s">
        <v>35</v>
      </c>
      <c r="AX106" s="14" t="s">
        <v>79</v>
      </c>
      <c r="AY106" s="211" t="s">
        <v>128</v>
      </c>
    </row>
    <row r="107" spans="1:65" s="2" customFormat="1" ht="21.75" customHeight="1">
      <c r="A107" s="36"/>
      <c r="B107" s="37"/>
      <c r="C107" s="170" t="s">
        <v>81</v>
      </c>
      <c r="D107" s="170" t="s">
        <v>130</v>
      </c>
      <c r="E107" s="171" t="s">
        <v>144</v>
      </c>
      <c r="F107" s="172" t="s">
        <v>145</v>
      </c>
      <c r="G107" s="173" t="s">
        <v>133</v>
      </c>
      <c r="H107" s="174">
        <v>53.598999999999997</v>
      </c>
      <c r="I107" s="175"/>
      <c r="J107" s="176">
        <f>ROUND(I107*H107,2)</f>
        <v>0</v>
      </c>
      <c r="K107" s="172" t="s">
        <v>134</v>
      </c>
      <c r="L107" s="41"/>
      <c r="M107" s="177" t="s">
        <v>19</v>
      </c>
      <c r="N107" s="178" t="s">
        <v>45</v>
      </c>
      <c r="O107" s="66"/>
      <c r="P107" s="179">
        <f>O107*H107</f>
        <v>0</v>
      </c>
      <c r="Q107" s="179">
        <v>0</v>
      </c>
      <c r="R107" s="179">
        <f>Q107*H107</f>
        <v>0</v>
      </c>
      <c r="S107" s="179">
        <v>0</v>
      </c>
      <c r="T107" s="180">
        <f>S107*H107</f>
        <v>0</v>
      </c>
      <c r="U107" s="36"/>
      <c r="V107" s="36"/>
      <c r="W107" s="36"/>
      <c r="X107" s="36"/>
      <c r="Y107" s="36"/>
      <c r="Z107" s="36"/>
      <c r="AA107" s="36"/>
      <c r="AB107" s="36"/>
      <c r="AC107" s="36"/>
      <c r="AD107" s="36"/>
      <c r="AE107" s="36"/>
      <c r="AR107" s="181" t="s">
        <v>135</v>
      </c>
      <c r="AT107" s="181" t="s">
        <v>130</v>
      </c>
      <c r="AU107" s="181" t="s">
        <v>81</v>
      </c>
      <c r="AY107" s="19" t="s">
        <v>128</v>
      </c>
      <c r="BE107" s="182">
        <f>IF(N107="základní",J107,0)</f>
        <v>0</v>
      </c>
      <c r="BF107" s="182">
        <f>IF(N107="snížená",J107,0)</f>
        <v>0</v>
      </c>
      <c r="BG107" s="182">
        <f>IF(N107="zákl. přenesená",J107,0)</f>
        <v>0</v>
      </c>
      <c r="BH107" s="182">
        <f>IF(N107="sníž. přenesená",J107,0)</f>
        <v>0</v>
      </c>
      <c r="BI107" s="182">
        <f>IF(N107="nulová",J107,0)</f>
        <v>0</v>
      </c>
      <c r="BJ107" s="19" t="s">
        <v>79</v>
      </c>
      <c r="BK107" s="182">
        <f>ROUND(I107*H107,2)</f>
        <v>0</v>
      </c>
      <c r="BL107" s="19" t="s">
        <v>135</v>
      </c>
      <c r="BM107" s="181" t="s">
        <v>146</v>
      </c>
    </row>
    <row r="108" spans="1:65" s="2" customFormat="1" ht="19.5">
      <c r="A108" s="36"/>
      <c r="B108" s="37"/>
      <c r="C108" s="38"/>
      <c r="D108" s="183" t="s">
        <v>137</v>
      </c>
      <c r="E108" s="38"/>
      <c r="F108" s="184" t="s">
        <v>147</v>
      </c>
      <c r="G108" s="38"/>
      <c r="H108" s="38"/>
      <c r="I108" s="185"/>
      <c r="J108" s="38"/>
      <c r="K108" s="38"/>
      <c r="L108" s="41"/>
      <c r="M108" s="186"/>
      <c r="N108" s="187"/>
      <c r="O108" s="66"/>
      <c r="P108" s="66"/>
      <c r="Q108" s="66"/>
      <c r="R108" s="66"/>
      <c r="S108" s="66"/>
      <c r="T108" s="67"/>
      <c r="U108" s="36"/>
      <c r="V108" s="36"/>
      <c r="W108" s="36"/>
      <c r="X108" s="36"/>
      <c r="Y108" s="36"/>
      <c r="Z108" s="36"/>
      <c r="AA108" s="36"/>
      <c r="AB108" s="36"/>
      <c r="AC108" s="36"/>
      <c r="AD108" s="36"/>
      <c r="AE108" s="36"/>
      <c r="AT108" s="19" t="s">
        <v>137</v>
      </c>
      <c r="AU108" s="19" t="s">
        <v>81</v>
      </c>
    </row>
    <row r="109" spans="1:65" s="2" customFormat="1" ht="11.25">
      <c r="A109" s="36"/>
      <c r="B109" s="37"/>
      <c r="C109" s="38"/>
      <c r="D109" s="188" t="s">
        <v>139</v>
      </c>
      <c r="E109" s="38"/>
      <c r="F109" s="189" t="s">
        <v>148</v>
      </c>
      <c r="G109" s="38"/>
      <c r="H109" s="38"/>
      <c r="I109" s="185"/>
      <c r="J109" s="38"/>
      <c r="K109" s="38"/>
      <c r="L109" s="41"/>
      <c r="M109" s="186"/>
      <c r="N109" s="187"/>
      <c r="O109" s="66"/>
      <c r="P109" s="66"/>
      <c r="Q109" s="66"/>
      <c r="R109" s="66"/>
      <c r="S109" s="66"/>
      <c r="T109" s="67"/>
      <c r="U109" s="36"/>
      <c r="V109" s="36"/>
      <c r="W109" s="36"/>
      <c r="X109" s="36"/>
      <c r="Y109" s="36"/>
      <c r="Z109" s="36"/>
      <c r="AA109" s="36"/>
      <c r="AB109" s="36"/>
      <c r="AC109" s="36"/>
      <c r="AD109" s="36"/>
      <c r="AE109" s="36"/>
      <c r="AT109" s="19" t="s">
        <v>139</v>
      </c>
      <c r="AU109" s="19" t="s">
        <v>81</v>
      </c>
    </row>
    <row r="110" spans="1:65" s="13" customFormat="1" ht="11.25">
      <c r="B110" s="190"/>
      <c r="C110" s="191"/>
      <c r="D110" s="183" t="s">
        <v>141</v>
      </c>
      <c r="E110" s="192" t="s">
        <v>19</v>
      </c>
      <c r="F110" s="193" t="s">
        <v>149</v>
      </c>
      <c r="G110" s="191"/>
      <c r="H110" s="194">
        <v>8.2439999999999998</v>
      </c>
      <c r="I110" s="195"/>
      <c r="J110" s="191"/>
      <c r="K110" s="191"/>
      <c r="L110" s="196"/>
      <c r="M110" s="197"/>
      <c r="N110" s="198"/>
      <c r="O110" s="198"/>
      <c r="P110" s="198"/>
      <c r="Q110" s="198"/>
      <c r="R110" s="198"/>
      <c r="S110" s="198"/>
      <c r="T110" s="199"/>
      <c r="AT110" s="200" t="s">
        <v>141</v>
      </c>
      <c r="AU110" s="200" t="s">
        <v>81</v>
      </c>
      <c r="AV110" s="13" t="s">
        <v>81</v>
      </c>
      <c r="AW110" s="13" t="s">
        <v>35</v>
      </c>
      <c r="AX110" s="13" t="s">
        <v>74</v>
      </c>
      <c r="AY110" s="200" t="s">
        <v>128</v>
      </c>
    </row>
    <row r="111" spans="1:65" s="13" customFormat="1" ht="11.25">
      <c r="B111" s="190"/>
      <c r="C111" s="191"/>
      <c r="D111" s="183" t="s">
        <v>141</v>
      </c>
      <c r="E111" s="192" t="s">
        <v>19</v>
      </c>
      <c r="F111" s="193" t="s">
        <v>150</v>
      </c>
      <c r="G111" s="191"/>
      <c r="H111" s="194">
        <v>12.528</v>
      </c>
      <c r="I111" s="195"/>
      <c r="J111" s="191"/>
      <c r="K111" s="191"/>
      <c r="L111" s="196"/>
      <c r="M111" s="197"/>
      <c r="N111" s="198"/>
      <c r="O111" s="198"/>
      <c r="P111" s="198"/>
      <c r="Q111" s="198"/>
      <c r="R111" s="198"/>
      <c r="S111" s="198"/>
      <c r="T111" s="199"/>
      <c r="AT111" s="200" t="s">
        <v>141</v>
      </c>
      <c r="AU111" s="200" t="s">
        <v>81</v>
      </c>
      <c r="AV111" s="13" t="s">
        <v>81</v>
      </c>
      <c r="AW111" s="13" t="s">
        <v>35</v>
      </c>
      <c r="AX111" s="13" t="s">
        <v>74</v>
      </c>
      <c r="AY111" s="200" t="s">
        <v>128</v>
      </c>
    </row>
    <row r="112" spans="1:65" s="13" customFormat="1" ht="11.25">
      <c r="B112" s="190"/>
      <c r="C112" s="191"/>
      <c r="D112" s="183" t="s">
        <v>141</v>
      </c>
      <c r="E112" s="192" t="s">
        <v>19</v>
      </c>
      <c r="F112" s="193" t="s">
        <v>151</v>
      </c>
      <c r="G112" s="191"/>
      <c r="H112" s="194">
        <v>12.672000000000001</v>
      </c>
      <c r="I112" s="195"/>
      <c r="J112" s="191"/>
      <c r="K112" s="191"/>
      <c r="L112" s="196"/>
      <c r="M112" s="197"/>
      <c r="N112" s="198"/>
      <c r="O112" s="198"/>
      <c r="P112" s="198"/>
      <c r="Q112" s="198"/>
      <c r="R112" s="198"/>
      <c r="S112" s="198"/>
      <c r="T112" s="199"/>
      <c r="AT112" s="200" t="s">
        <v>141</v>
      </c>
      <c r="AU112" s="200" t="s">
        <v>81</v>
      </c>
      <c r="AV112" s="13" t="s">
        <v>81</v>
      </c>
      <c r="AW112" s="13" t="s">
        <v>35</v>
      </c>
      <c r="AX112" s="13" t="s">
        <v>74</v>
      </c>
      <c r="AY112" s="200" t="s">
        <v>128</v>
      </c>
    </row>
    <row r="113" spans="1:65" s="13" customFormat="1" ht="11.25">
      <c r="B113" s="190"/>
      <c r="C113" s="191"/>
      <c r="D113" s="183" t="s">
        <v>141</v>
      </c>
      <c r="E113" s="192" t="s">
        <v>19</v>
      </c>
      <c r="F113" s="193" t="s">
        <v>152</v>
      </c>
      <c r="G113" s="191"/>
      <c r="H113" s="194">
        <v>0.67500000000000004</v>
      </c>
      <c r="I113" s="195"/>
      <c r="J113" s="191"/>
      <c r="K113" s="191"/>
      <c r="L113" s="196"/>
      <c r="M113" s="197"/>
      <c r="N113" s="198"/>
      <c r="O113" s="198"/>
      <c r="P113" s="198"/>
      <c r="Q113" s="198"/>
      <c r="R113" s="198"/>
      <c r="S113" s="198"/>
      <c r="T113" s="199"/>
      <c r="AT113" s="200" t="s">
        <v>141</v>
      </c>
      <c r="AU113" s="200" t="s">
        <v>81</v>
      </c>
      <c r="AV113" s="13" t="s">
        <v>81</v>
      </c>
      <c r="AW113" s="13" t="s">
        <v>35</v>
      </c>
      <c r="AX113" s="13" t="s">
        <v>74</v>
      </c>
      <c r="AY113" s="200" t="s">
        <v>128</v>
      </c>
    </row>
    <row r="114" spans="1:65" s="15" customFormat="1" ht="11.25">
      <c r="B114" s="212"/>
      <c r="C114" s="213"/>
      <c r="D114" s="183" t="s">
        <v>141</v>
      </c>
      <c r="E114" s="214" t="s">
        <v>19</v>
      </c>
      <c r="F114" s="215" t="s">
        <v>153</v>
      </c>
      <c r="G114" s="213"/>
      <c r="H114" s="214" t="s">
        <v>19</v>
      </c>
      <c r="I114" s="216"/>
      <c r="J114" s="213"/>
      <c r="K114" s="213"/>
      <c r="L114" s="217"/>
      <c r="M114" s="218"/>
      <c r="N114" s="219"/>
      <c r="O114" s="219"/>
      <c r="P114" s="219"/>
      <c r="Q114" s="219"/>
      <c r="R114" s="219"/>
      <c r="S114" s="219"/>
      <c r="T114" s="220"/>
      <c r="AT114" s="221" t="s">
        <v>141</v>
      </c>
      <c r="AU114" s="221" t="s">
        <v>81</v>
      </c>
      <c r="AV114" s="15" t="s">
        <v>79</v>
      </c>
      <c r="AW114" s="15" t="s">
        <v>35</v>
      </c>
      <c r="AX114" s="15" t="s">
        <v>74</v>
      </c>
      <c r="AY114" s="221" t="s">
        <v>128</v>
      </c>
    </row>
    <row r="115" spans="1:65" s="13" customFormat="1" ht="11.25">
      <c r="B115" s="190"/>
      <c r="C115" s="191"/>
      <c r="D115" s="183" t="s">
        <v>141</v>
      </c>
      <c r="E115" s="192" t="s">
        <v>19</v>
      </c>
      <c r="F115" s="193" t="s">
        <v>154</v>
      </c>
      <c r="G115" s="191"/>
      <c r="H115" s="194">
        <v>19.48</v>
      </c>
      <c r="I115" s="195"/>
      <c r="J115" s="191"/>
      <c r="K115" s="191"/>
      <c r="L115" s="196"/>
      <c r="M115" s="197"/>
      <c r="N115" s="198"/>
      <c r="O115" s="198"/>
      <c r="P115" s="198"/>
      <c r="Q115" s="198"/>
      <c r="R115" s="198"/>
      <c r="S115" s="198"/>
      <c r="T115" s="199"/>
      <c r="AT115" s="200" t="s">
        <v>141</v>
      </c>
      <c r="AU115" s="200" t="s">
        <v>81</v>
      </c>
      <c r="AV115" s="13" t="s">
        <v>81</v>
      </c>
      <c r="AW115" s="13" t="s">
        <v>35</v>
      </c>
      <c r="AX115" s="13" t="s">
        <v>74</v>
      </c>
      <c r="AY115" s="200" t="s">
        <v>128</v>
      </c>
    </row>
    <row r="116" spans="1:65" s="14" customFormat="1" ht="11.25">
      <c r="B116" s="201"/>
      <c r="C116" s="202"/>
      <c r="D116" s="183" t="s">
        <v>141</v>
      </c>
      <c r="E116" s="203" t="s">
        <v>19</v>
      </c>
      <c r="F116" s="204" t="s">
        <v>143</v>
      </c>
      <c r="G116" s="202"/>
      <c r="H116" s="205">
        <v>53.598999999999997</v>
      </c>
      <c r="I116" s="206"/>
      <c r="J116" s="202"/>
      <c r="K116" s="202"/>
      <c r="L116" s="207"/>
      <c r="M116" s="208"/>
      <c r="N116" s="209"/>
      <c r="O116" s="209"/>
      <c r="P116" s="209"/>
      <c r="Q116" s="209"/>
      <c r="R116" s="209"/>
      <c r="S116" s="209"/>
      <c r="T116" s="210"/>
      <c r="AT116" s="211" t="s">
        <v>141</v>
      </c>
      <c r="AU116" s="211" t="s">
        <v>81</v>
      </c>
      <c r="AV116" s="14" t="s">
        <v>135</v>
      </c>
      <c r="AW116" s="14" t="s">
        <v>35</v>
      </c>
      <c r="AX116" s="14" t="s">
        <v>79</v>
      </c>
      <c r="AY116" s="211" t="s">
        <v>128</v>
      </c>
    </row>
    <row r="117" spans="1:65" s="2" customFormat="1" ht="21.75" customHeight="1">
      <c r="A117" s="36"/>
      <c r="B117" s="37"/>
      <c r="C117" s="170" t="s">
        <v>155</v>
      </c>
      <c r="D117" s="170" t="s">
        <v>130</v>
      </c>
      <c r="E117" s="171" t="s">
        <v>156</v>
      </c>
      <c r="F117" s="172" t="s">
        <v>157</v>
      </c>
      <c r="G117" s="173" t="s">
        <v>133</v>
      </c>
      <c r="H117" s="174">
        <v>61.226999999999997</v>
      </c>
      <c r="I117" s="175"/>
      <c r="J117" s="176">
        <f>ROUND(I117*H117,2)</f>
        <v>0</v>
      </c>
      <c r="K117" s="172" t="s">
        <v>134</v>
      </c>
      <c r="L117" s="41"/>
      <c r="M117" s="177" t="s">
        <v>19</v>
      </c>
      <c r="N117" s="178" t="s">
        <v>45</v>
      </c>
      <c r="O117" s="66"/>
      <c r="P117" s="179">
        <f>O117*H117</f>
        <v>0</v>
      </c>
      <c r="Q117" s="179">
        <v>0</v>
      </c>
      <c r="R117" s="179">
        <f>Q117*H117</f>
        <v>0</v>
      </c>
      <c r="S117" s="179">
        <v>0</v>
      </c>
      <c r="T117" s="180">
        <f>S117*H117</f>
        <v>0</v>
      </c>
      <c r="U117" s="36"/>
      <c r="V117" s="36"/>
      <c r="W117" s="36"/>
      <c r="X117" s="36"/>
      <c r="Y117" s="36"/>
      <c r="Z117" s="36"/>
      <c r="AA117" s="36"/>
      <c r="AB117" s="36"/>
      <c r="AC117" s="36"/>
      <c r="AD117" s="36"/>
      <c r="AE117" s="36"/>
      <c r="AR117" s="181" t="s">
        <v>135</v>
      </c>
      <c r="AT117" s="181" t="s">
        <v>130</v>
      </c>
      <c r="AU117" s="181" t="s">
        <v>81</v>
      </c>
      <c r="AY117" s="19" t="s">
        <v>128</v>
      </c>
      <c r="BE117" s="182">
        <f>IF(N117="základní",J117,0)</f>
        <v>0</v>
      </c>
      <c r="BF117" s="182">
        <f>IF(N117="snížená",J117,0)</f>
        <v>0</v>
      </c>
      <c r="BG117" s="182">
        <f>IF(N117="zákl. přenesená",J117,0)</f>
        <v>0</v>
      </c>
      <c r="BH117" s="182">
        <f>IF(N117="sníž. přenesená",J117,0)</f>
        <v>0</v>
      </c>
      <c r="BI117" s="182">
        <f>IF(N117="nulová",J117,0)</f>
        <v>0</v>
      </c>
      <c r="BJ117" s="19" t="s">
        <v>79</v>
      </c>
      <c r="BK117" s="182">
        <f>ROUND(I117*H117,2)</f>
        <v>0</v>
      </c>
      <c r="BL117" s="19" t="s">
        <v>135</v>
      </c>
      <c r="BM117" s="181" t="s">
        <v>158</v>
      </c>
    </row>
    <row r="118" spans="1:65" s="2" customFormat="1" ht="19.5">
      <c r="A118" s="36"/>
      <c r="B118" s="37"/>
      <c r="C118" s="38"/>
      <c r="D118" s="183" t="s">
        <v>137</v>
      </c>
      <c r="E118" s="38"/>
      <c r="F118" s="184" t="s">
        <v>159</v>
      </c>
      <c r="G118" s="38"/>
      <c r="H118" s="38"/>
      <c r="I118" s="185"/>
      <c r="J118" s="38"/>
      <c r="K118" s="38"/>
      <c r="L118" s="41"/>
      <c r="M118" s="186"/>
      <c r="N118" s="187"/>
      <c r="O118" s="66"/>
      <c r="P118" s="66"/>
      <c r="Q118" s="66"/>
      <c r="R118" s="66"/>
      <c r="S118" s="66"/>
      <c r="T118" s="67"/>
      <c r="U118" s="36"/>
      <c r="V118" s="36"/>
      <c r="W118" s="36"/>
      <c r="X118" s="36"/>
      <c r="Y118" s="36"/>
      <c r="Z118" s="36"/>
      <c r="AA118" s="36"/>
      <c r="AB118" s="36"/>
      <c r="AC118" s="36"/>
      <c r="AD118" s="36"/>
      <c r="AE118" s="36"/>
      <c r="AT118" s="19" t="s">
        <v>137</v>
      </c>
      <c r="AU118" s="19" t="s">
        <v>81</v>
      </c>
    </row>
    <row r="119" spans="1:65" s="2" customFormat="1" ht="11.25">
      <c r="A119" s="36"/>
      <c r="B119" s="37"/>
      <c r="C119" s="38"/>
      <c r="D119" s="188" t="s">
        <v>139</v>
      </c>
      <c r="E119" s="38"/>
      <c r="F119" s="189" t="s">
        <v>160</v>
      </c>
      <c r="G119" s="38"/>
      <c r="H119" s="38"/>
      <c r="I119" s="185"/>
      <c r="J119" s="38"/>
      <c r="K119" s="38"/>
      <c r="L119" s="41"/>
      <c r="M119" s="186"/>
      <c r="N119" s="187"/>
      <c r="O119" s="66"/>
      <c r="P119" s="66"/>
      <c r="Q119" s="66"/>
      <c r="R119" s="66"/>
      <c r="S119" s="66"/>
      <c r="T119" s="67"/>
      <c r="U119" s="36"/>
      <c r="V119" s="36"/>
      <c r="W119" s="36"/>
      <c r="X119" s="36"/>
      <c r="Y119" s="36"/>
      <c r="Z119" s="36"/>
      <c r="AA119" s="36"/>
      <c r="AB119" s="36"/>
      <c r="AC119" s="36"/>
      <c r="AD119" s="36"/>
      <c r="AE119" s="36"/>
      <c r="AT119" s="19" t="s">
        <v>139</v>
      </c>
      <c r="AU119" s="19" t="s">
        <v>81</v>
      </c>
    </row>
    <row r="120" spans="1:65" s="13" customFormat="1" ht="11.25">
      <c r="B120" s="190"/>
      <c r="C120" s="191"/>
      <c r="D120" s="183" t="s">
        <v>141</v>
      </c>
      <c r="E120" s="192" t="s">
        <v>19</v>
      </c>
      <c r="F120" s="193" t="s">
        <v>161</v>
      </c>
      <c r="G120" s="191"/>
      <c r="H120" s="194">
        <v>61.226999999999997</v>
      </c>
      <c r="I120" s="195"/>
      <c r="J120" s="191"/>
      <c r="K120" s="191"/>
      <c r="L120" s="196"/>
      <c r="M120" s="197"/>
      <c r="N120" s="198"/>
      <c r="O120" s="198"/>
      <c r="P120" s="198"/>
      <c r="Q120" s="198"/>
      <c r="R120" s="198"/>
      <c r="S120" s="198"/>
      <c r="T120" s="199"/>
      <c r="AT120" s="200" t="s">
        <v>141</v>
      </c>
      <c r="AU120" s="200" t="s">
        <v>81</v>
      </c>
      <c r="AV120" s="13" t="s">
        <v>81</v>
      </c>
      <c r="AW120" s="13" t="s">
        <v>35</v>
      </c>
      <c r="AX120" s="13" t="s">
        <v>74</v>
      </c>
      <c r="AY120" s="200" t="s">
        <v>128</v>
      </c>
    </row>
    <row r="121" spans="1:65" s="14" customFormat="1" ht="11.25">
      <c r="B121" s="201"/>
      <c r="C121" s="202"/>
      <c r="D121" s="183" t="s">
        <v>141</v>
      </c>
      <c r="E121" s="203" t="s">
        <v>19</v>
      </c>
      <c r="F121" s="204" t="s">
        <v>143</v>
      </c>
      <c r="G121" s="202"/>
      <c r="H121" s="205">
        <v>61.226999999999997</v>
      </c>
      <c r="I121" s="206"/>
      <c r="J121" s="202"/>
      <c r="K121" s="202"/>
      <c r="L121" s="207"/>
      <c r="M121" s="208"/>
      <c r="N121" s="209"/>
      <c r="O121" s="209"/>
      <c r="P121" s="209"/>
      <c r="Q121" s="209"/>
      <c r="R121" s="209"/>
      <c r="S121" s="209"/>
      <c r="T121" s="210"/>
      <c r="AT121" s="211" t="s">
        <v>141</v>
      </c>
      <c r="AU121" s="211" t="s">
        <v>81</v>
      </c>
      <c r="AV121" s="14" t="s">
        <v>135</v>
      </c>
      <c r="AW121" s="14" t="s">
        <v>35</v>
      </c>
      <c r="AX121" s="14" t="s">
        <v>79</v>
      </c>
      <c r="AY121" s="211" t="s">
        <v>128</v>
      </c>
    </row>
    <row r="122" spans="1:65" s="2" customFormat="1" ht="24.2" customHeight="1">
      <c r="A122" s="36"/>
      <c r="B122" s="37"/>
      <c r="C122" s="170" t="s">
        <v>135</v>
      </c>
      <c r="D122" s="170" t="s">
        <v>130</v>
      </c>
      <c r="E122" s="171" t="s">
        <v>162</v>
      </c>
      <c r="F122" s="172" t="s">
        <v>163</v>
      </c>
      <c r="G122" s="173" t="s">
        <v>133</v>
      </c>
      <c r="H122" s="174">
        <v>428.589</v>
      </c>
      <c r="I122" s="175"/>
      <c r="J122" s="176">
        <f>ROUND(I122*H122,2)</f>
        <v>0</v>
      </c>
      <c r="K122" s="172" t="s">
        <v>134</v>
      </c>
      <c r="L122" s="41"/>
      <c r="M122" s="177" t="s">
        <v>19</v>
      </c>
      <c r="N122" s="178" t="s">
        <v>45</v>
      </c>
      <c r="O122" s="66"/>
      <c r="P122" s="179">
        <f>O122*H122</f>
        <v>0</v>
      </c>
      <c r="Q122" s="179">
        <v>0</v>
      </c>
      <c r="R122" s="179">
        <f>Q122*H122</f>
        <v>0</v>
      </c>
      <c r="S122" s="179">
        <v>0</v>
      </c>
      <c r="T122" s="180">
        <f>S122*H122</f>
        <v>0</v>
      </c>
      <c r="U122" s="36"/>
      <c r="V122" s="36"/>
      <c r="W122" s="36"/>
      <c r="X122" s="36"/>
      <c r="Y122" s="36"/>
      <c r="Z122" s="36"/>
      <c r="AA122" s="36"/>
      <c r="AB122" s="36"/>
      <c r="AC122" s="36"/>
      <c r="AD122" s="36"/>
      <c r="AE122" s="36"/>
      <c r="AR122" s="181" t="s">
        <v>135</v>
      </c>
      <c r="AT122" s="181" t="s">
        <v>130</v>
      </c>
      <c r="AU122" s="181" t="s">
        <v>81</v>
      </c>
      <c r="AY122" s="19" t="s">
        <v>128</v>
      </c>
      <c r="BE122" s="182">
        <f>IF(N122="základní",J122,0)</f>
        <v>0</v>
      </c>
      <c r="BF122" s="182">
        <f>IF(N122="snížená",J122,0)</f>
        <v>0</v>
      </c>
      <c r="BG122" s="182">
        <f>IF(N122="zákl. přenesená",J122,0)</f>
        <v>0</v>
      </c>
      <c r="BH122" s="182">
        <f>IF(N122="sníž. přenesená",J122,0)</f>
        <v>0</v>
      </c>
      <c r="BI122" s="182">
        <f>IF(N122="nulová",J122,0)</f>
        <v>0</v>
      </c>
      <c r="BJ122" s="19" t="s">
        <v>79</v>
      </c>
      <c r="BK122" s="182">
        <f>ROUND(I122*H122,2)</f>
        <v>0</v>
      </c>
      <c r="BL122" s="19" t="s">
        <v>135</v>
      </c>
      <c r="BM122" s="181" t="s">
        <v>164</v>
      </c>
    </row>
    <row r="123" spans="1:65" s="2" customFormat="1" ht="19.5">
      <c r="A123" s="36"/>
      <c r="B123" s="37"/>
      <c r="C123" s="38"/>
      <c r="D123" s="183" t="s">
        <v>137</v>
      </c>
      <c r="E123" s="38"/>
      <c r="F123" s="184" t="s">
        <v>165</v>
      </c>
      <c r="G123" s="38"/>
      <c r="H123" s="38"/>
      <c r="I123" s="185"/>
      <c r="J123" s="38"/>
      <c r="K123" s="38"/>
      <c r="L123" s="41"/>
      <c r="M123" s="186"/>
      <c r="N123" s="187"/>
      <c r="O123" s="66"/>
      <c r="P123" s="66"/>
      <c r="Q123" s="66"/>
      <c r="R123" s="66"/>
      <c r="S123" s="66"/>
      <c r="T123" s="67"/>
      <c r="U123" s="36"/>
      <c r="V123" s="36"/>
      <c r="W123" s="36"/>
      <c r="X123" s="36"/>
      <c r="Y123" s="36"/>
      <c r="Z123" s="36"/>
      <c r="AA123" s="36"/>
      <c r="AB123" s="36"/>
      <c r="AC123" s="36"/>
      <c r="AD123" s="36"/>
      <c r="AE123" s="36"/>
      <c r="AT123" s="19" t="s">
        <v>137</v>
      </c>
      <c r="AU123" s="19" t="s">
        <v>81</v>
      </c>
    </row>
    <row r="124" spans="1:65" s="2" customFormat="1" ht="11.25">
      <c r="A124" s="36"/>
      <c r="B124" s="37"/>
      <c r="C124" s="38"/>
      <c r="D124" s="188" t="s">
        <v>139</v>
      </c>
      <c r="E124" s="38"/>
      <c r="F124" s="189" t="s">
        <v>166</v>
      </c>
      <c r="G124" s="38"/>
      <c r="H124" s="38"/>
      <c r="I124" s="185"/>
      <c r="J124" s="38"/>
      <c r="K124" s="38"/>
      <c r="L124" s="41"/>
      <c r="M124" s="186"/>
      <c r="N124" s="187"/>
      <c r="O124" s="66"/>
      <c r="P124" s="66"/>
      <c r="Q124" s="66"/>
      <c r="R124" s="66"/>
      <c r="S124" s="66"/>
      <c r="T124" s="67"/>
      <c r="U124" s="36"/>
      <c r="V124" s="36"/>
      <c r="W124" s="36"/>
      <c r="X124" s="36"/>
      <c r="Y124" s="36"/>
      <c r="Z124" s="36"/>
      <c r="AA124" s="36"/>
      <c r="AB124" s="36"/>
      <c r="AC124" s="36"/>
      <c r="AD124" s="36"/>
      <c r="AE124" s="36"/>
      <c r="AT124" s="19" t="s">
        <v>139</v>
      </c>
      <c r="AU124" s="19" t="s">
        <v>81</v>
      </c>
    </row>
    <row r="125" spans="1:65" s="2" customFormat="1" ht="16.5" customHeight="1">
      <c r="A125" s="36"/>
      <c r="B125" s="37"/>
      <c r="C125" s="170" t="s">
        <v>167</v>
      </c>
      <c r="D125" s="170" t="s">
        <v>130</v>
      </c>
      <c r="E125" s="171" t="s">
        <v>168</v>
      </c>
      <c r="F125" s="172" t="s">
        <v>169</v>
      </c>
      <c r="G125" s="173" t="s">
        <v>133</v>
      </c>
      <c r="H125" s="174">
        <v>61.226999999999997</v>
      </c>
      <c r="I125" s="175"/>
      <c r="J125" s="176">
        <f>ROUND(I125*H125,2)</f>
        <v>0</v>
      </c>
      <c r="K125" s="172" t="s">
        <v>134</v>
      </c>
      <c r="L125" s="41"/>
      <c r="M125" s="177" t="s">
        <v>19</v>
      </c>
      <c r="N125" s="178" t="s">
        <v>45</v>
      </c>
      <c r="O125" s="66"/>
      <c r="P125" s="179">
        <f>O125*H125</f>
        <v>0</v>
      </c>
      <c r="Q125" s="179">
        <v>0</v>
      </c>
      <c r="R125" s="179">
        <f>Q125*H125</f>
        <v>0</v>
      </c>
      <c r="S125" s="179">
        <v>0</v>
      </c>
      <c r="T125" s="180">
        <f>S125*H125</f>
        <v>0</v>
      </c>
      <c r="U125" s="36"/>
      <c r="V125" s="36"/>
      <c r="W125" s="36"/>
      <c r="X125" s="36"/>
      <c r="Y125" s="36"/>
      <c r="Z125" s="36"/>
      <c r="AA125" s="36"/>
      <c r="AB125" s="36"/>
      <c r="AC125" s="36"/>
      <c r="AD125" s="36"/>
      <c r="AE125" s="36"/>
      <c r="AR125" s="181" t="s">
        <v>135</v>
      </c>
      <c r="AT125" s="181" t="s">
        <v>130</v>
      </c>
      <c r="AU125" s="181" t="s">
        <v>81</v>
      </c>
      <c r="AY125" s="19" t="s">
        <v>128</v>
      </c>
      <c r="BE125" s="182">
        <f>IF(N125="základní",J125,0)</f>
        <v>0</v>
      </c>
      <c r="BF125" s="182">
        <f>IF(N125="snížená",J125,0)</f>
        <v>0</v>
      </c>
      <c r="BG125" s="182">
        <f>IF(N125="zákl. přenesená",J125,0)</f>
        <v>0</v>
      </c>
      <c r="BH125" s="182">
        <f>IF(N125="sníž. přenesená",J125,0)</f>
        <v>0</v>
      </c>
      <c r="BI125" s="182">
        <f>IF(N125="nulová",J125,0)</f>
        <v>0</v>
      </c>
      <c r="BJ125" s="19" t="s">
        <v>79</v>
      </c>
      <c r="BK125" s="182">
        <f>ROUND(I125*H125,2)</f>
        <v>0</v>
      </c>
      <c r="BL125" s="19" t="s">
        <v>135</v>
      </c>
      <c r="BM125" s="181" t="s">
        <v>170</v>
      </c>
    </row>
    <row r="126" spans="1:65" s="2" customFormat="1" ht="19.5">
      <c r="A126" s="36"/>
      <c r="B126" s="37"/>
      <c r="C126" s="38"/>
      <c r="D126" s="183" t="s">
        <v>137</v>
      </c>
      <c r="E126" s="38"/>
      <c r="F126" s="184" t="s">
        <v>171</v>
      </c>
      <c r="G126" s="38"/>
      <c r="H126" s="38"/>
      <c r="I126" s="185"/>
      <c r="J126" s="38"/>
      <c r="K126" s="38"/>
      <c r="L126" s="41"/>
      <c r="M126" s="186"/>
      <c r="N126" s="187"/>
      <c r="O126" s="66"/>
      <c r="P126" s="66"/>
      <c r="Q126" s="66"/>
      <c r="R126" s="66"/>
      <c r="S126" s="66"/>
      <c r="T126" s="67"/>
      <c r="U126" s="36"/>
      <c r="V126" s="36"/>
      <c r="W126" s="36"/>
      <c r="X126" s="36"/>
      <c r="Y126" s="36"/>
      <c r="Z126" s="36"/>
      <c r="AA126" s="36"/>
      <c r="AB126" s="36"/>
      <c r="AC126" s="36"/>
      <c r="AD126" s="36"/>
      <c r="AE126" s="36"/>
      <c r="AT126" s="19" t="s">
        <v>137</v>
      </c>
      <c r="AU126" s="19" t="s">
        <v>81</v>
      </c>
    </row>
    <row r="127" spans="1:65" s="2" customFormat="1" ht="11.25">
      <c r="A127" s="36"/>
      <c r="B127" s="37"/>
      <c r="C127" s="38"/>
      <c r="D127" s="188" t="s">
        <v>139</v>
      </c>
      <c r="E127" s="38"/>
      <c r="F127" s="189" t="s">
        <v>172</v>
      </c>
      <c r="G127" s="38"/>
      <c r="H127" s="38"/>
      <c r="I127" s="185"/>
      <c r="J127" s="38"/>
      <c r="K127" s="38"/>
      <c r="L127" s="41"/>
      <c r="M127" s="186"/>
      <c r="N127" s="187"/>
      <c r="O127" s="66"/>
      <c r="P127" s="66"/>
      <c r="Q127" s="66"/>
      <c r="R127" s="66"/>
      <c r="S127" s="66"/>
      <c r="T127" s="67"/>
      <c r="U127" s="36"/>
      <c r="V127" s="36"/>
      <c r="W127" s="36"/>
      <c r="X127" s="36"/>
      <c r="Y127" s="36"/>
      <c r="Z127" s="36"/>
      <c r="AA127" s="36"/>
      <c r="AB127" s="36"/>
      <c r="AC127" s="36"/>
      <c r="AD127" s="36"/>
      <c r="AE127" s="36"/>
      <c r="AT127" s="19" t="s">
        <v>139</v>
      </c>
      <c r="AU127" s="19" t="s">
        <v>81</v>
      </c>
    </row>
    <row r="128" spans="1:65" s="2" customFormat="1" ht="16.5" customHeight="1">
      <c r="A128" s="36"/>
      <c r="B128" s="37"/>
      <c r="C128" s="170" t="s">
        <v>173</v>
      </c>
      <c r="D128" s="170" t="s">
        <v>130</v>
      </c>
      <c r="E128" s="171" t="s">
        <v>174</v>
      </c>
      <c r="F128" s="172" t="s">
        <v>175</v>
      </c>
      <c r="G128" s="173" t="s">
        <v>176</v>
      </c>
      <c r="H128" s="174">
        <v>122.45399999999999</v>
      </c>
      <c r="I128" s="175"/>
      <c r="J128" s="176">
        <f>ROUND(I128*H128,2)</f>
        <v>0</v>
      </c>
      <c r="K128" s="172" t="s">
        <v>134</v>
      </c>
      <c r="L128" s="41"/>
      <c r="M128" s="177" t="s">
        <v>19</v>
      </c>
      <c r="N128" s="178" t="s">
        <v>45</v>
      </c>
      <c r="O128" s="66"/>
      <c r="P128" s="179">
        <f>O128*H128</f>
        <v>0</v>
      </c>
      <c r="Q128" s="179">
        <v>0</v>
      </c>
      <c r="R128" s="179">
        <f>Q128*H128</f>
        <v>0</v>
      </c>
      <c r="S128" s="179">
        <v>0</v>
      </c>
      <c r="T128" s="180">
        <f>S128*H128</f>
        <v>0</v>
      </c>
      <c r="U128" s="36"/>
      <c r="V128" s="36"/>
      <c r="W128" s="36"/>
      <c r="X128" s="36"/>
      <c r="Y128" s="36"/>
      <c r="Z128" s="36"/>
      <c r="AA128" s="36"/>
      <c r="AB128" s="36"/>
      <c r="AC128" s="36"/>
      <c r="AD128" s="36"/>
      <c r="AE128" s="36"/>
      <c r="AR128" s="181" t="s">
        <v>135</v>
      </c>
      <c r="AT128" s="181" t="s">
        <v>130</v>
      </c>
      <c r="AU128" s="181" t="s">
        <v>81</v>
      </c>
      <c r="AY128" s="19" t="s">
        <v>128</v>
      </c>
      <c r="BE128" s="182">
        <f>IF(N128="základní",J128,0)</f>
        <v>0</v>
      </c>
      <c r="BF128" s="182">
        <f>IF(N128="snížená",J128,0)</f>
        <v>0</v>
      </c>
      <c r="BG128" s="182">
        <f>IF(N128="zákl. přenesená",J128,0)</f>
        <v>0</v>
      </c>
      <c r="BH128" s="182">
        <f>IF(N128="sníž. přenesená",J128,0)</f>
        <v>0</v>
      </c>
      <c r="BI128" s="182">
        <f>IF(N128="nulová",J128,0)</f>
        <v>0</v>
      </c>
      <c r="BJ128" s="19" t="s">
        <v>79</v>
      </c>
      <c r="BK128" s="182">
        <f>ROUND(I128*H128,2)</f>
        <v>0</v>
      </c>
      <c r="BL128" s="19" t="s">
        <v>135</v>
      </c>
      <c r="BM128" s="181" t="s">
        <v>177</v>
      </c>
    </row>
    <row r="129" spans="1:65" s="2" customFormat="1" ht="19.5">
      <c r="A129" s="36"/>
      <c r="B129" s="37"/>
      <c r="C129" s="38"/>
      <c r="D129" s="183" t="s">
        <v>137</v>
      </c>
      <c r="E129" s="38"/>
      <c r="F129" s="184" t="s">
        <v>178</v>
      </c>
      <c r="G129" s="38"/>
      <c r="H129" s="38"/>
      <c r="I129" s="185"/>
      <c r="J129" s="38"/>
      <c r="K129" s="38"/>
      <c r="L129" s="41"/>
      <c r="M129" s="186"/>
      <c r="N129" s="187"/>
      <c r="O129" s="66"/>
      <c r="P129" s="66"/>
      <c r="Q129" s="66"/>
      <c r="R129" s="66"/>
      <c r="S129" s="66"/>
      <c r="T129" s="67"/>
      <c r="U129" s="36"/>
      <c r="V129" s="36"/>
      <c r="W129" s="36"/>
      <c r="X129" s="36"/>
      <c r="Y129" s="36"/>
      <c r="Z129" s="36"/>
      <c r="AA129" s="36"/>
      <c r="AB129" s="36"/>
      <c r="AC129" s="36"/>
      <c r="AD129" s="36"/>
      <c r="AE129" s="36"/>
      <c r="AT129" s="19" t="s">
        <v>137</v>
      </c>
      <c r="AU129" s="19" t="s">
        <v>81</v>
      </c>
    </row>
    <row r="130" spans="1:65" s="2" customFormat="1" ht="11.25">
      <c r="A130" s="36"/>
      <c r="B130" s="37"/>
      <c r="C130" s="38"/>
      <c r="D130" s="188" t="s">
        <v>139</v>
      </c>
      <c r="E130" s="38"/>
      <c r="F130" s="189" t="s">
        <v>179</v>
      </c>
      <c r="G130" s="38"/>
      <c r="H130" s="38"/>
      <c r="I130" s="185"/>
      <c r="J130" s="38"/>
      <c r="K130" s="38"/>
      <c r="L130" s="41"/>
      <c r="M130" s="186"/>
      <c r="N130" s="187"/>
      <c r="O130" s="66"/>
      <c r="P130" s="66"/>
      <c r="Q130" s="66"/>
      <c r="R130" s="66"/>
      <c r="S130" s="66"/>
      <c r="T130" s="67"/>
      <c r="U130" s="36"/>
      <c r="V130" s="36"/>
      <c r="W130" s="36"/>
      <c r="X130" s="36"/>
      <c r="Y130" s="36"/>
      <c r="Z130" s="36"/>
      <c r="AA130" s="36"/>
      <c r="AB130" s="36"/>
      <c r="AC130" s="36"/>
      <c r="AD130" s="36"/>
      <c r="AE130" s="36"/>
      <c r="AT130" s="19" t="s">
        <v>139</v>
      </c>
      <c r="AU130" s="19" t="s">
        <v>81</v>
      </c>
    </row>
    <row r="131" spans="1:65" s="2" customFormat="1" ht="16.5" customHeight="1">
      <c r="A131" s="36"/>
      <c r="B131" s="37"/>
      <c r="C131" s="170" t="s">
        <v>180</v>
      </c>
      <c r="D131" s="170" t="s">
        <v>130</v>
      </c>
      <c r="E131" s="171" t="s">
        <v>181</v>
      </c>
      <c r="F131" s="172" t="s">
        <v>182</v>
      </c>
      <c r="G131" s="173" t="s">
        <v>133</v>
      </c>
      <c r="H131" s="174">
        <v>27.995999999999999</v>
      </c>
      <c r="I131" s="175"/>
      <c r="J131" s="176">
        <f>ROUND(I131*H131,2)</f>
        <v>0</v>
      </c>
      <c r="K131" s="172" t="s">
        <v>134</v>
      </c>
      <c r="L131" s="41"/>
      <c r="M131" s="177" t="s">
        <v>19</v>
      </c>
      <c r="N131" s="178" t="s">
        <v>45</v>
      </c>
      <c r="O131" s="66"/>
      <c r="P131" s="179">
        <f>O131*H131</f>
        <v>0</v>
      </c>
      <c r="Q131" s="179">
        <v>0</v>
      </c>
      <c r="R131" s="179">
        <f>Q131*H131</f>
        <v>0</v>
      </c>
      <c r="S131" s="179">
        <v>0</v>
      </c>
      <c r="T131" s="180">
        <f>S131*H131</f>
        <v>0</v>
      </c>
      <c r="U131" s="36"/>
      <c r="V131" s="36"/>
      <c r="W131" s="36"/>
      <c r="X131" s="36"/>
      <c r="Y131" s="36"/>
      <c r="Z131" s="36"/>
      <c r="AA131" s="36"/>
      <c r="AB131" s="36"/>
      <c r="AC131" s="36"/>
      <c r="AD131" s="36"/>
      <c r="AE131" s="36"/>
      <c r="AR131" s="181" t="s">
        <v>135</v>
      </c>
      <c r="AT131" s="181" t="s">
        <v>130</v>
      </c>
      <c r="AU131" s="181" t="s">
        <v>81</v>
      </c>
      <c r="AY131" s="19" t="s">
        <v>128</v>
      </c>
      <c r="BE131" s="182">
        <f>IF(N131="základní",J131,0)</f>
        <v>0</v>
      </c>
      <c r="BF131" s="182">
        <f>IF(N131="snížená",J131,0)</f>
        <v>0</v>
      </c>
      <c r="BG131" s="182">
        <f>IF(N131="zákl. přenesená",J131,0)</f>
        <v>0</v>
      </c>
      <c r="BH131" s="182">
        <f>IF(N131="sníž. přenesená",J131,0)</f>
        <v>0</v>
      </c>
      <c r="BI131" s="182">
        <f>IF(N131="nulová",J131,0)</f>
        <v>0</v>
      </c>
      <c r="BJ131" s="19" t="s">
        <v>79</v>
      </c>
      <c r="BK131" s="182">
        <f>ROUND(I131*H131,2)</f>
        <v>0</v>
      </c>
      <c r="BL131" s="19" t="s">
        <v>135</v>
      </c>
      <c r="BM131" s="181" t="s">
        <v>183</v>
      </c>
    </row>
    <row r="132" spans="1:65" s="2" customFormat="1" ht="19.5">
      <c r="A132" s="36"/>
      <c r="B132" s="37"/>
      <c r="C132" s="38"/>
      <c r="D132" s="183" t="s">
        <v>137</v>
      </c>
      <c r="E132" s="38"/>
      <c r="F132" s="184" t="s">
        <v>184</v>
      </c>
      <c r="G132" s="38"/>
      <c r="H132" s="38"/>
      <c r="I132" s="185"/>
      <c r="J132" s="38"/>
      <c r="K132" s="38"/>
      <c r="L132" s="41"/>
      <c r="M132" s="186"/>
      <c r="N132" s="187"/>
      <c r="O132" s="66"/>
      <c r="P132" s="66"/>
      <c r="Q132" s="66"/>
      <c r="R132" s="66"/>
      <c r="S132" s="66"/>
      <c r="T132" s="67"/>
      <c r="U132" s="36"/>
      <c r="V132" s="36"/>
      <c r="W132" s="36"/>
      <c r="X132" s="36"/>
      <c r="Y132" s="36"/>
      <c r="Z132" s="36"/>
      <c r="AA132" s="36"/>
      <c r="AB132" s="36"/>
      <c r="AC132" s="36"/>
      <c r="AD132" s="36"/>
      <c r="AE132" s="36"/>
      <c r="AT132" s="19" t="s">
        <v>137</v>
      </c>
      <c r="AU132" s="19" t="s">
        <v>81</v>
      </c>
    </row>
    <row r="133" spans="1:65" s="2" customFormat="1" ht="11.25">
      <c r="A133" s="36"/>
      <c r="B133" s="37"/>
      <c r="C133" s="38"/>
      <c r="D133" s="188" t="s">
        <v>139</v>
      </c>
      <c r="E133" s="38"/>
      <c r="F133" s="189" t="s">
        <v>185</v>
      </c>
      <c r="G133" s="38"/>
      <c r="H133" s="38"/>
      <c r="I133" s="185"/>
      <c r="J133" s="38"/>
      <c r="K133" s="38"/>
      <c r="L133" s="41"/>
      <c r="M133" s="186"/>
      <c r="N133" s="187"/>
      <c r="O133" s="66"/>
      <c r="P133" s="66"/>
      <c r="Q133" s="66"/>
      <c r="R133" s="66"/>
      <c r="S133" s="66"/>
      <c r="T133" s="67"/>
      <c r="U133" s="36"/>
      <c r="V133" s="36"/>
      <c r="W133" s="36"/>
      <c r="X133" s="36"/>
      <c r="Y133" s="36"/>
      <c r="Z133" s="36"/>
      <c r="AA133" s="36"/>
      <c r="AB133" s="36"/>
      <c r="AC133" s="36"/>
      <c r="AD133" s="36"/>
      <c r="AE133" s="36"/>
      <c r="AT133" s="19" t="s">
        <v>139</v>
      </c>
      <c r="AU133" s="19" t="s">
        <v>81</v>
      </c>
    </row>
    <row r="134" spans="1:65" s="15" customFormat="1" ht="11.25">
      <c r="B134" s="212"/>
      <c r="C134" s="213"/>
      <c r="D134" s="183" t="s">
        <v>141</v>
      </c>
      <c r="E134" s="214" t="s">
        <v>19</v>
      </c>
      <c r="F134" s="215" t="s">
        <v>186</v>
      </c>
      <c r="G134" s="213"/>
      <c r="H134" s="214" t="s">
        <v>19</v>
      </c>
      <c r="I134" s="216"/>
      <c r="J134" s="213"/>
      <c r="K134" s="213"/>
      <c r="L134" s="217"/>
      <c r="M134" s="218"/>
      <c r="N134" s="219"/>
      <c r="O134" s="219"/>
      <c r="P134" s="219"/>
      <c r="Q134" s="219"/>
      <c r="R134" s="219"/>
      <c r="S134" s="219"/>
      <c r="T134" s="220"/>
      <c r="AT134" s="221" t="s">
        <v>141</v>
      </c>
      <c r="AU134" s="221" t="s">
        <v>81</v>
      </c>
      <c r="AV134" s="15" t="s">
        <v>79</v>
      </c>
      <c r="AW134" s="15" t="s">
        <v>35</v>
      </c>
      <c r="AX134" s="15" t="s">
        <v>74</v>
      </c>
      <c r="AY134" s="221" t="s">
        <v>128</v>
      </c>
    </row>
    <row r="135" spans="1:65" s="13" customFormat="1" ht="11.25">
      <c r="B135" s="190"/>
      <c r="C135" s="191"/>
      <c r="D135" s="183" t="s">
        <v>141</v>
      </c>
      <c r="E135" s="192" t="s">
        <v>19</v>
      </c>
      <c r="F135" s="193" t="s">
        <v>187</v>
      </c>
      <c r="G135" s="191"/>
      <c r="H135" s="194">
        <v>15.821</v>
      </c>
      <c r="I135" s="195"/>
      <c r="J135" s="191"/>
      <c r="K135" s="191"/>
      <c r="L135" s="196"/>
      <c r="M135" s="197"/>
      <c r="N135" s="198"/>
      <c r="O135" s="198"/>
      <c r="P135" s="198"/>
      <c r="Q135" s="198"/>
      <c r="R135" s="198"/>
      <c r="S135" s="198"/>
      <c r="T135" s="199"/>
      <c r="AT135" s="200" t="s">
        <v>141</v>
      </c>
      <c r="AU135" s="200" t="s">
        <v>81</v>
      </c>
      <c r="AV135" s="13" t="s">
        <v>81</v>
      </c>
      <c r="AW135" s="13" t="s">
        <v>35</v>
      </c>
      <c r="AX135" s="13" t="s">
        <v>74</v>
      </c>
      <c r="AY135" s="200" t="s">
        <v>128</v>
      </c>
    </row>
    <row r="136" spans="1:65" s="15" customFormat="1" ht="11.25">
      <c r="B136" s="212"/>
      <c r="C136" s="213"/>
      <c r="D136" s="183" t="s">
        <v>141</v>
      </c>
      <c r="E136" s="214" t="s">
        <v>19</v>
      </c>
      <c r="F136" s="215" t="s">
        <v>153</v>
      </c>
      <c r="G136" s="213"/>
      <c r="H136" s="214" t="s">
        <v>19</v>
      </c>
      <c r="I136" s="216"/>
      <c r="J136" s="213"/>
      <c r="K136" s="213"/>
      <c r="L136" s="217"/>
      <c r="M136" s="218"/>
      <c r="N136" s="219"/>
      <c r="O136" s="219"/>
      <c r="P136" s="219"/>
      <c r="Q136" s="219"/>
      <c r="R136" s="219"/>
      <c r="S136" s="219"/>
      <c r="T136" s="220"/>
      <c r="AT136" s="221" t="s">
        <v>141</v>
      </c>
      <c r="AU136" s="221" t="s">
        <v>81</v>
      </c>
      <c r="AV136" s="15" t="s">
        <v>79</v>
      </c>
      <c r="AW136" s="15" t="s">
        <v>35</v>
      </c>
      <c r="AX136" s="15" t="s">
        <v>74</v>
      </c>
      <c r="AY136" s="221" t="s">
        <v>128</v>
      </c>
    </row>
    <row r="137" spans="1:65" s="13" customFormat="1" ht="11.25">
      <c r="B137" s="190"/>
      <c r="C137" s="191"/>
      <c r="D137" s="183" t="s">
        <v>141</v>
      </c>
      <c r="E137" s="192" t="s">
        <v>19</v>
      </c>
      <c r="F137" s="193" t="s">
        <v>188</v>
      </c>
      <c r="G137" s="191"/>
      <c r="H137" s="194">
        <v>12.175000000000001</v>
      </c>
      <c r="I137" s="195"/>
      <c r="J137" s="191"/>
      <c r="K137" s="191"/>
      <c r="L137" s="196"/>
      <c r="M137" s="197"/>
      <c r="N137" s="198"/>
      <c r="O137" s="198"/>
      <c r="P137" s="198"/>
      <c r="Q137" s="198"/>
      <c r="R137" s="198"/>
      <c r="S137" s="198"/>
      <c r="T137" s="199"/>
      <c r="AT137" s="200" t="s">
        <v>141</v>
      </c>
      <c r="AU137" s="200" t="s">
        <v>81</v>
      </c>
      <c r="AV137" s="13" t="s">
        <v>81</v>
      </c>
      <c r="AW137" s="13" t="s">
        <v>35</v>
      </c>
      <c r="AX137" s="13" t="s">
        <v>74</v>
      </c>
      <c r="AY137" s="200" t="s">
        <v>128</v>
      </c>
    </row>
    <row r="138" spans="1:65" s="14" customFormat="1" ht="11.25">
      <c r="B138" s="201"/>
      <c r="C138" s="202"/>
      <c r="D138" s="183" t="s">
        <v>141</v>
      </c>
      <c r="E138" s="203" t="s">
        <v>19</v>
      </c>
      <c r="F138" s="204" t="s">
        <v>143</v>
      </c>
      <c r="G138" s="202"/>
      <c r="H138" s="205">
        <v>27.995999999999999</v>
      </c>
      <c r="I138" s="206"/>
      <c r="J138" s="202"/>
      <c r="K138" s="202"/>
      <c r="L138" s="207"/>
      <c r="M138" s="208"/>
      <c r="N138" s="209"/>
      <c r="O138" s="209"/>
      <c r="P138" s="209"/>
      <c r="Q138" s="209"/>
      <c r="R138" s="209"/>
      <c r="S138" s="209"/>
      <c r="T138" s="210"/>
      <c r="AT138" s="211" t="s">
        <v>141</v>
      </c>
      <c r="AU138" s="211" t="s">
        <v>81</v>
      </c>
      <c r="AV138" s="14" t="s">
        <v>135</v>
      </c>
      <c r="AW138" s="14" t="s">
        <v>35</v>
      </c>
      <c r="AX138" s="14" t="s">
        <v>79</v>
      </c>
      <c r="AY138" s="211" t="s">
        <v>128</v>
      </c>
    </row>
    <row r="139" spans="1:65" s="2" customFormat="1" ht="16.5" customHeight="1">
      <c r="A139" s="36"/>
      <c r="B139" s="37"/>
      <c r="C139" s="170" t="s">
        <v>189</v>
      </c>
      <c r="D139" s="170" t="s">
        <v>130</v>
      </c>
      <c r="E139" s="171" t="s">
        <v>190</v>
      </c>
      <c r="F139" s="172" t="s">
        <v>191</v>
      </c>
      <c r="G139" s="173" t="s">
        <v>133</v>
      </c>
      <c r="H139" s="174">
        <v>4.87</v>
      </c>
      <c r="I139" s="175"/>
      <c r="J139" s="176">
        <f>ROUND(I139*H139,2)</f>
        <v>0</v>
      </c>
      <c r="K139" s="172" t="s">
        <v>134</v>
      </c>
      <c r="L139" s="41"/>
      <c r="M139" s="177" t="s">
        <v>19</v>
      </c>
      <c r="N139" s="178" t="s">
        <v>45</v>
      </c>
      <c r="O139" s="66"/>
      <c r="P139" s="179">
        <f>O139*H139</f>
        <v>0</v>
      </c>
      <c r="Q139" s="179">
        <v>0</v>
      </c>
      <c r="R139" s="179">
        <f>Q139*H139</f>
        <v>0</v>
      </c>
      <c r="S139" s="179">
        <v>0</v>
      </c>
      <c r="T139" s="180">
        <f>S139*H139</f>
        <v>0</v>
      </c>
      <c r="U139" s="36"/>
      <c r="V139" s="36"/>
      <c r="W139" s="36"/>
      <c r="X139" s="36"/>
      <c r="Y139" s="36"/>
      <c r="Z139" s="36"/>
      <c r="AA139" s="36"/>
      <c r="AB139" s="36"/>
      <c r="AC139" s="36"/>
      <c r="AD139" s="36"/>
      <c r="AE139" s="36"/>
      <c r="AR139" s="181" t="s">
        <v>135</v>
      </c>
      <c r="AT139" s="181" t="s">
        <v>130</v>
      </c>
      <c r="AU139" s="181" t="s">
        <v>81</v>
      </c>
      <c r="AY139" s="19" t="s">
        <v>128</v>
      </c>
      <c r="BE139" s="182">
        <f>IF(N139="základní",J139,0)</f>
        <v>0</v>
      </c>
      <c r="BF139" s="182">
        <f>IF(N139="snížená",J139,0)</f>
        <v>0</v>
      </c>
      <c r="BG139" s="182">
        <f>IF(N139="zákl. přenesená",J139,0)</f>
        <v>0</v>
      </c>
      <c r="BH139" s="182">
        <f>IF(N139="sníž. přenesená",J139,0)</f>
        <v>0</v>
      </c>
      <c r="BI139" s="182">
        <f>IF(N139="nulová",J139,0)</f>
        <v>0</v>
      </c>
      <c r="BJ139" s="19" t="s">
        <v>79</v>
      </c>
      <c r="BK139" s="182">
        <f>ROUND(I139*H139,2)</f>
        <v>0</v>
      </c>
      <c r="BL139" s="19" t="s">
        <v>135</v>
      </c>
      <c r="BM139" s="181" t="s">
        <v>192</v>
      </c>
    </row>
    <row r="140" spans="1:65" s="2" customFormat="1" ht="19.5">
      <c r="A140" s="36"/>
      <c r="B140" s="37"/>
      <c r="C140" s="38"/>
      <c r="D140" s="183" t="s">
        <v>137</v>
      </c>
      <c r="E140" s="38"/>
      <c r="F140" s="184" t="s">
        <v>193</v>
      </c>
      <c r="G140" s="38"/>
      <c r="H140" s="38"/>
      <c r="I140" s="185"/>
      <c r="J140" s="38"/>
      <c r="K140" s="38"/>
      <c r="L140" s="41"/>
      <c r="M140" s="186"/>
      <c r="N140" s="187"/>
      <c r="O140" s="66"/>
      <c r="P140" s="66"/>
      <c r="Q140" s="66"/>
      <c r="R140" s="66"/>
      <c r="S140" s="66"/>
      <c r="T140" s="67"/>
      <c r="U140" s="36"/>
      <c r="V140" s="36"/>
      <c r="W140" s="36"/>
      <c r="X140" s="36"/>
      <c r="Y140" s="36"/>
      <c r="Z140" s="36"/>
      <c r="AA140" s="36"/>
      <c r="AB140" s="36"/>
      <c r="AC140" s="36"/>
      <c r="AD140" s="36"/>
      <c r="AE140" s="36"/>
      <c r="AT140" s="19" t="s">
        <v>137</v>
      </c>
      <c r="AU140" s="19" t="s">
        <v>81</v>
      </c>
    </row>
    <row r="141" spans="1:65" s="2" customFormat="1" ht="11.25">
      <c r="A141" s="36"/>
      <c r="B141" s="37"/>
      <c r="C141" s="38"/>
      <c r="D141" s="188" t="s">
        <v>139</v>
      </c>
      <c r="E141" s="38"/>
      <c r="F141" s="189" t="s">
        <v>194</v>
      </c>
      <c r="G141" s="38"/>
      <c r="H141" s="38"/>
      <c r="I141" s="185"/>
      <c r="J141" s="38"/>
      <c r="K141" s="38"/>
      <c r="L141" s="41"/>
      <c r="M141" s="186"/>
      <c r="N141" s="187"/>
      <c r="O141" s="66"/>
      <c r="P141" s="66"/>
      <c r="Q141" s="66"/>
      <c r="R141" s="66"/>
      <c r="S141" s="66"/>
      <c r="T141" s="67"/>
      <c r="U141" s="36"/>
      <c r="V141" s="36"/>
      <c r="W141" s="36"/>
      <c r="X141" s="36"/>
      <c r="Y141" s="36"/>
      <c r="Z141" s="36"/>
      <c r="AA141" s="36"/>
      <c r="AB141" s="36"/>
      <c r="AC141" s="36"/>
      <c r="AD141" s="36"/>
      <c r="AE141" s="36"/>
      <c r="AT141" s="19" t="s">
        <v>139</v>
      </c>
      <c r="AU141" s="19" t="s">
        <v>81</v>
      </c>
    </row>
    <row r="142" spans="1:65" s="15" customFormat="1" ht="11.25">
      <c r="B142" s="212"/>
      <c r="C142" s="213"/>
      <c r="D142" s="183" t="s">
        <v>141</v>
      </c>
      <c r="E142" s="214" t="s">
        <v>19</v>
      </c>
      <c r="F142" s="215" t="s">
        <v>153</v>
      </c>
      <c r="G142" s="213"/>
      <c r="H142" s="214" t="s">
        <v>19</v>
      </c>
      <c r="I142" s="216"/>
      <c r="J142" s="213"/>
      <c r="K142" s="213"/>
      <c r="L142" s="217"/>
      <c r="M142" s="218"/>
      <c r="N142" s="219"/>
      <c r="O142" s="219"/>
      <c r="P142" s="219"/>
      <c r="Q142" s="219"/>
      <c r="R142" s="219"/>
      <c r="S142" s="219"/>
      <c r="T142" s="220"/>
      <c r="AT142" s="221" t="s">
        <v>141</v>
      </c>
      <c r="AU142" s="221" t="s">
        <v>81</v>
      </c>
      <c r="AV142" s="15" t="s">
        <v>79</v>
      </c>
      <c r="AW142" s="15" t="s">
        <v>35</v>
      </c>
      <c r="AX142" s="15" t="s">
        <v>74</v>
      </c>
      <c r="AY142" s="221" t="s">
        <v>128</v>
      </c>
    </row>
    <row r="143" spans="1:65" s="13" customFormat="1" ht="11.25">
      <c r="B143" s="190"/>
      <c r="C143" s="191"/>
      <c r="D143" s="183" t="s">
        <v>141</v>
      </c>
      <c r="E143" s="192" t="s">
        <v>19</v>
      </c>
      <c r="F143" s="193" t="s">
        <v>195</v>
      </c>
      <c r="G143" s="191"/>
      <c r="H143" s="194">
        <v>4.87</v>
      </c>
      <c r="I143" s="195"/>
      <c r="J143" s="191"/>
      <c r="K143" s="191"/>
      <c r="L143" s="196"/>
      <c r="M143" s="197"/>
      <c r="N143" s="198"/>
      <c r="O143" s="198"/>
      <c r="P143" s="198"/>
      <c r="Q143" s="198"/>
      <c r="R143" s="198"/>
      <c r="S143" s="198"/>
      <c r="T143" s="199"/>
      <c r="AT143" s="200" t="s">
        <v>141</v>
      </c>
      <c r="AU143" s="200" t="s">
        <v>81</v>
      </c>
      <c r="AV143" s="13" t="s">
        <v>81</v>
      </c>
      <c r="AW143" s="13" t="s">
        <v>35</v>
      </c>
      <c r="AX143" s="13" t="s">
        <v>74</v>
      </c>
      <c r="AY143" s="200" t="s">
        <v>128</v>
      </c>
    </row>
    <row r="144" spans="1:65" s="14" customFormat="1" ht="11.25">
      <c r="B144" s="201"/>
      <c r="C144" s="202"/>
      <c r="D144" s="183" t="s">
        <v>141</v>
      </c>
      <c r="E144" s="203" t="s">
        <v>19</v>
      </c>
      <c r="F144" s="204" t="s">
        <v>143</v>
      </c>
      <c r="G144" s="202"/>
      <c r="H144" s="205">
        <v>4.87</v>
      </c>
      <c r="I144" s="206"/>
      <c r="J144" s="202"/>
      <c r="K144" s="202"/>
      <c r="L144" s="207"/>
      <c r="M144" s="208"/>
      <c r="N144" s="209"/>
      <c r="O144" s="209"/>
      <c r="P144" s="209"/>
      <c r="Q144" s="209"/>
      <c r="R144" s="209"/>
      <c r="S144" s="209"/>
      <c r="T144" s="210"/>
      <c r="AT144" s="211" t="s">
        <v>141</v>
      </c>
      <c r="AU144" s="211" t="s">
        <v>81</v>
      </c>
      <c r="AV144" s="14" t="s">
        <v>135</v>
      </c>
      <c r="AW144" s="14" t="s">
        <v>35</v>
      </c>
      <c r="AX144" s="14" t="s">
        <v>79</v>
      </c>
      <c r="AY144" s="211" t="s">
        <v>128</v>
      </c>
    </row>
    <row r="145" spans="1:65" s="2" customFormat="1" ht="16.5" customHeight="1">
      <c r="A145" s="36"/>
      <c r="B145" s="37"/>
      <c r="C145" s="222" t="s">
        <v>196</v>
      </c>
      <c r="D145" s="222" t="s">
        <v>197</v>
      </c>
      <c r="E145" s="223" t="s">
        <v>198</v>
      </c>
      <c r="F145" s="224" t="s">
        <v>199</v>
      </c>
      <c r="G145" s="225" t="s">
        <v>176</v>
      </c>
      <c r="H145" s="226">
        <v>9.74</v>
      </c>
      <c r="I145" s="227"/>
      <c r="J145" s="228">
        <f>ROUND(I145*H145,2)</f>
        <v>0</v>
      </c>
      <c r="K145" s="224" t="s">
        <v>134</v>
      </c>
      <c r="L145" s="229"/>
      <c r="M145" s="230" t="s">
        <v>19</v>
      </c>
      <c r="N145" s="231" t="s">
        <v>45</v>
      </c>
      <c r="O145" s="66"/>
      <c r="P145" s="179">
        <f>O145*H145</f>
        <v>0</v>
      </c>
      <c r="Q145" s="179">
        <v>1</v>
      </c>
      <c r="R145" s="179">
        <f>Q145*H145</f>
        <v>9.74</v>
      </c>
      <c r="S145" s="179">
        <v>0</v>
      </c>
      <c r="T145" s="180">
        <f>S145*H145</f>
        <v>0</v>
      </c>
      <c r="U145" s="36"/>
      <c r="V145" s="36"/>
      <c r="W145" s="36"/>
      <c r="X145" s="36"/>
      <c r="Y145" s="36"/>
      <c r="Z145" s="36"/>
      <c r="AA145" s="36"/>
      <c r="AB145" s="36"/>
      <c r="AC145" s="36"/>
      <c r="AD145" s="36"/>
      <c r="AE145" s="36"/>
      <c r="AR145" s="181" t="s">
        <v>189</v>
      </c>
      <c r="AT145" s="181" t="s">
        <v>197</v>
      </c>
      <c r="AU145" s="181" t="s">
        <v>81</v>
      </c>
      <c r="AY145" s="19" t="s">
        <v>128</v>
      </c>
      <c r="BE145" s="182">
        <f>IF(N145="základní",J145,0)</f>
        <v>0</v>
      </c>
      <c r="BF145" s="182">
        <f>IF(N145="snížená",J145,0)</f>
        <v>0</v>
      </c>
      <c r="BG145" s="182">
        <f>IF(N145="zákl. přenesená",J145,0)</f>
        <v>0</v>
      </c>
      <c r="BH145" s="182">
        <f>IF(N145="sníž. přenesená",J145,0)</f>
        <v>0</v>
      </c>
      <c r="BI145" s="182">
        <f>IF(N145="nulová",J145,0)</f>
        <v>0</v>
      </c>
      <c r="BJ145" s="19" t="s">
        <v>79</v>
      </c>
      <c r="BK145" s="182">
        <f>ROUND(I145*H145,2)</f>
        <v>0</v>
      </c>
      <c r="BL145" s="19" t="s">
        <v>135</v>
      </c>
      <c r="BM145" s="181" t="s">
        <v>200</v>
      </c>
    </row>
    <row r="146" spans="1:65" s="2" customFormat="1" ht="11.25">
      <c r="A146" s="36"/>
      <c r="B146" s="37"/>
      <c r="C146" s="38"/>
      <c r="D146" s="183" t="s">
        <v>137</v>
      </c>
      <c r="E146" s="38"/>
      <c r="F146" s="184" t="s">
        <v>199</v>
      </c>
      <c r="G146" s="38"/>
      <c r="H146" s="38"/>
      <c r="I146" s="185"/>
      <c r="J146" s="38"/>
      <c r="K146" s="38"/>
      <c r="L146" s="41"/>
      <c r="M146" s="186"/>
      <c r="N146" s="187"/>
      <c r="O146" s="66"/>
      <c r="P146" s="66"/>
      <c r="Q146" s="66"/>
      <c r="R146" s="66"/>
      <c r="S146" s="66"/>
      <c r="T146" s="67"/>
      <c r="U146" s="36"/>
      <c r="V146" s="36"/>
      <c r="W146" s="36"/>
      <c r="X146" s="36"/>
      <c r="Y146" s="36"/>
      <c r="Z146" s="36"/>
      <c r="AA146" s="36"/>
      <c r="AB146" s="36"/>
      <c r="AC146" s="36"/>
      <c r="AD146" s="36"/>
      <c r="AE146" s="36"/>
      <c r="AT146" s="19" t="s">
        <v>137</v>
      </c>
      <c r="AU146" s="19" t="s">
        <v>81</v>
      </c>
    </row>
    <row r="147" spans="1:65" s="13" customFormat="1" ht="11.25">
      <c r="B147" s="190"/>
      <c r="C147" s="191"/>
      <c r="D147" s="183" t="s">
        <v>141</v>
      </c>
      <c r="E147" s="192" t="s">
        <v>19</v>
      </c>
      <c r="F147" s="193" t="s">
        <v>201</v>
      </c>
      <c r="G147" s="191"/>
      <c r="H147" s="194">
        <v>9.74</v>
      </c>
      <c r="I147" s="195"/>
      <c r="J147" s="191"/>
      <c r="K147" s="191"/>
      <c r="L147" s="196"/>
      <c r="M147" s="197"/>
      <c r="N147" s="198"/>
      <c r="O147" s="198"/>
      <c r="P147" s="198"/>
      <c r="Q147" s="198"/>
      <c r="R147" s="198"/>
      <c r="S147" s="198"/>
      <c r="T147" s="199"/>
      <c r="AT147" s="200" t="s">
        <v>141</v>
      </c>
      <c r="AU147" s="200" t="s">
        <v>81</v>
      </c>
      <c r="AV147" s="13" t="s">
        <v>81</v>
      </c>
      <c r="AW147" s="13" t="s">
        <v>35</v>
      </c>
      <c r="AX147" s="13" t="s">
        <v>74</v>
      </c>
      <c r="AY147" s="200" t="s">
        <v>128</v>
      </c>
    </row>
    <row r="148" spans="1:65" s="14" customFormat="1" ht="11.25">
      <c r="B148" s="201"/>
      <c r="C148" s="202"/>
      <c r="D148" s="183" t="s">
        <v>141</v>
      </c>
      <c r="E148" s="203" t="s">
        <v>19</v>
      </c>
      <c r="F148" s="204" t="s">
        <v>143</v>
      </c>
      <c r="G148" s="202"/>
      <c r="H148" s="205">
        <v>9.74</v>
      </c>
      <c r="I148" s="206"/>
      <c r="J148" s="202"/>
      <c r="K148" s="202"/>
      <c r="L148" s="207"/>
      <c r="M148" s="208"/>
      <c r="N148" s="209"/>
      <c r="O148" s="209"/>
      <c r="P148" s="209"/>
      <c r="Q148" s="209"/>
      <c r="R148" s="209"/>
      <c r="S148" s="209"/>
      <c r="T148" s="210"/>
      <c r="AT148" s="211" t="s">
        <v>141</v>
      </c>
      <c r="AU148" s="211" t="s">
        <v>81</v>
      </c>
      <c r="AV148" s="14" t="s">
        <v>135</v>
      </c>
      <c r="AW148" s="14" t="s">
        <v>35</v>
      </c>
      <c r="AX148" s="14" t="s">
        <v>79</v>
      </c>
      <c r="AY148" s="211" t="s">
        <v>128</v>
      </c>
    </row>
    <row r="149" spans="1:65" s="2" customFormat="1" ht="16.5" customHeight="1">
      <c r="A149" s="36"/>
      <c r="B149" s="37"/>
      <c r="C149" s="170" t="s">
        <v>202</v>
      </c>
      <c r="D149" s="170" t="s">
        <v>130</v>
      </c>
      <c r="E149" s="171" t="s">
        <v>203</v>
      </c>
      <c r="F149" s="172" t="s">
        <v>204</v>
      </c>
      <c r="G149" s="173" t="s">
        <v>205</v>
      </c>
      <c r="H149" s="174">
        <v>48.7</v>
      </c>
      <c r="I149" s="175"/>
      <c r="J149" s="176">
        <f>ROUND(I149*H149,2)</f>
        <v>0</v>
      </c>
      <c r="K149" s="172" t="s">
        <v>134</v>
      </c>
      <c r="L149" s="41"/>
      <c r="M149" s="177" t="s">
        <v>19</v>
      </c>
      <c r="N149" s="178" t="s">
        <v>45</v>
      </c>
      <c r="O149" s="66"/>
      <c r="P149" s="179">
        <f>O149*H149</f>
        <v>0</v>
      </c>
      <c r="Q149" s="179">
        <v>0</v>
      </c>
      <c r="R149" s="179">
        <f>Q149*H149</f>
        <v>0</v>
      </c>
      <c r="S149" s="179">
        <v>0</v>
      </c>
      <c r="T149" s="180">
        <f>S149*H149</f>
        <v>0</v>
      </c>
      <c r="U149" s="36"/>
      <c r="V149" s="36"/>
      <c r="W149" s="36"/>
      <c r="X149" s="36"/>
      <c r="Y149" s="36"/>
      <c r="Z149" s="36"/>
      <c r="AA149" s="36"/>
      <c r="AB149" s="36"/>
      <c r="AC149" s="36"/>
      <c r="AD149" s="36"/>
      <c r="AE149" s="36"/>
      <c r="AR149" s="181" t="s">
        <v>135</v>
      </c>
      <c r="AT149" s="181" t="s">
        <v>130</v>
      </c>
      <c r="AU149" s="181" t="s">
        <v>81</v>
      </c>
      <c r="AY149" s="19" t="s">
        <v>128</v>
      </c>
      <c r="BE149" s="182">
        <f>IF(N149="základní",J149,0)</f>
        <v>0</v>
      </c>
      <c r="BF149" s="182">
        <f>IF(N149="snížená",J149,0)</f>
        <v>0</v>
      </c>
      <c r="BG149" s="182">
        <f>IF(N149="zákl. přenesená",J149,0)</f>
        <v>0</v>
      </c>
      <c r="BH149" s="182">
        <f>IF(N149="sníž. přenesená",J149,0)</f>
        <v>0</v>
      </c>
      <c r="BI149" s="182">
        <f>IF(N149="nulová",J149,0)</f>
        <v>0</v>
      </c>
      <c r="BJ149" s="19" t="s">
        <v>79</v>
      </c>
      <c r="BK149" s="182">
        <f>ROUND(I149*H149,2)</f>
        <v>0</v>
      </c>
      <c r="BL149" s="19" t="s">
        <v>135</v>
      </c>
      <c r="BM149" s="181" t="s">
        <v>206</v>
      </c>
    </row>
    <row r="150" spans="1:65" s="2" customFormat="1" ht="11.25">
      <c r="A150" s="36"/>
      <c r="B150" s="37"/>
      <c r="C150" s="38"/>
      <c r="D150" s="183" t="s">
        <v>137</v>
      </c>
      <c r="E150" s="38"/>
      <c r="F150" s="184" t="s">
        <v>207</v>
      </c>
      <c r="G150" s="38"/>
      <c r="H150" s="38"/>
      <c r="I150" s="185"/>
      <c r="J150" s="38"/>
      <c r="K150" s="38"/>
      <c r="L150" s="41"/>
      <c r="M150" s="186"/>
      <c r="N150" s="187"/>
      <c r="O150" s="66"/>
      <c r="P150" s="66"/>
      <c r="Q150" s="66"/>
      <c r="R150" s="66"/>
      <c r="S150" s="66"/>
      <c r="T150" s="67"/>
      <c r="U150" s="36"/>
      <c r="V150" s="36"/>
      <c r="W150" s="36"/>
      <c r="X150" s="36"/>
      <c r="Y150" s="36"/>
      <c r="Z150" s="36"/>
      <c r="AA150" s="36"/>
      <c r="AB150" s="36"/>
      <c r="AC150" s="36"/>
      <c r="AD150" s="36"/>
      <c r="AE150" s="36"/>
      <c r="AT150" s="19" t="s">
        <v>137</v>
      </c>
      <c r="AU150" s="19" t="s">
        <v>81</v>
      </c>
    </row>
    <row r="151" spans="1:65" s="2" customFormat="1" ht="11.25">
      <c r="A151" s="36"/>
      <c r="B151" s="37"/>
      <c r="C151" s="38"/>
      <c r="D151" s="188" t="s">
        <v>139</v>
      </c>
      <c r="E151" s="38"/>
      <c r="F151" s="189" t="s">
        <v>208</v>
      </c>
      <c r="G151" s="38"/>
      <c r="H151" s="38"/>
      <c r="I151" s="185"/>
      <c r="J151" s="38"/>
      <c r="K151" s="38"/>
      <c r="L151" s="41"/>
      <c r="M151" s="186"/>
      <c r="N151" s="187"/>
      <c r="O151" s="66"/>
      <c r="P151" s="66"/>
      <c r="Q151" s="66"/>
      <c r="R151" s="66"/>
      <c r="S151" s="66"/>
      <c r="T151" s="67"/>
      <c r="U151" s="36"/>
      <c r="V151" s="36"/>
      <c r="W151" s="36"/>
      <c r="X151" s="36"/>
      <c r="Y151" s="36"/>
      <c r="Z151" s="36"/>
      <c r="AA151" s="36"/>
      <c r="AB151" s="36"/>
      <c r="AC151" s="36"/>
      <c r="AD151" s="36"/>
      <c r="AE151" s="36"/>
      <c r="AT151" s="19" t="s">
        <v>139</v>
      </c>
      <c r="AU151" s="19" t="s">
        <v>81</v>
      </c>
    </row>
    <row r="152" spans="1:65" s="15" customFormat="1" ht="11.25">
      <c r="B152" s="212"/>
      <c r="C152" s="213"/>
      <c r="D152" s="183" t="s">
        <v>141</v>
      </c>
      <c r="E152" s="214" t="s">
        <v>19</v>
      </c>
      <c r="F152" s="215" t="s">
        <v>209</v>
      </c>
      <c r="G152" s="213"/>
      <c r="H152" s="214" t="s">
        <v>19</v>
      </c>
      <c r="I152" s="216"/>
      <c r="J152" s="213"/>
      <c r="K152" s="213"/>
      <c r="L152" s="217"/>
      <c r="M152" s="218"/>
      <c r="N152" s="219"/>
      <c r="O152" s="219"/>
      <c r="P152" s="219"/>
      <c r="Q152" s="219"/>
      <c r="R152" s="219"/>
      <c r="S152" s="219"/>
      <c r="T152" s="220"/>
      <c r="AT152" s="221" t="s">
        <v>141</v>
      </c>
      <c r="AU152" s="221" t="s">
        <v>81</v>
      </c>
      <c r="AV152" s="15" t="s">
        <v>79</v>
      </c>
      <c r="AW152" s="15" t="s">
        <v>35</v>
      </c>
      <c r="AX152" s="15" t="s">
        <v>74</v>
      </c>
      <c r="AY152" s="221" t="s">
        <v>128</v>
      </c>
    </row>
    <row r="153" spans="1:65" s="13" customFormat="1" ht="11.25">
      <c r="B153" s="190"/>
      <c r="C153" s="191"/>
      <c r="D153" s="183" t="s">
        <v>141</v>
      </c>
      <c r="E153" s="192" t="s">
        <v>19</v>
      </c>
      <c r="F153" s="193" t="s">
        <v>210</v>
      </c>
      <c r="G153" s="191"/>
      <c r="H153" s="194">
        <v>48.7</v>
      </c>
      <c r="I153" s="195"/>
      <c r="J153" s="191"/>
      <c r="K153" s="191"/>
      <c r="L153" s="196"/>
      <c r="M153" s="197"/>
      <c r="N153" s="198"/>
      <c r="O153" s="198"/>
      <c r="P153" s="198"/>
      <c r="Q153" s="198"/>
      <c r="R153" s="198"/>
      <c r="S153" s="198"/>
      <c r="T153" s="199"/>
      <c r="AT153" s="200" t="s">
        <v>141</v>
      </c>
      <c r="AU153" s="200" t="s">
        <v>81</v>
      </c>
      <c r="AV153" s="13" t="s">
        <v>81</v>
      </c>
      <c r="AW153" s="13" t="s">
        <v>35</v>
      </c>
      <c r="AX153" s="13" t="s">
        <v>74</v>
      </c>
      <c r="AY153" s="200" t="s">
        <v>128</v>
      </c>
    </row>
    <row r="154" spans="1:65" s="14" customFormat="1" ht="11.25">
      <c r="B154" s="201"/>
      <c r="C154" s="202"/>
      <c r="D154" s="183" t="s">
        <v>141</v>
      </c>
      <c r="E154" s="203" t="s">
        <v>19</v>
      </c>
      <c r="F154" s="204" t="s">
        <v>143</v>
      </c>
      <c r="G154" s="202"/>
      <c r="H154" s="205">
        <v>48.7</v>
      </c>
      <c r="I154" s="206"/>
      <c r="J154" s="202"/>
      <c r="K154" s="202"/>
      <c r="L154" s="207"/>
      <c r="M154" s="208"/>
      <c r="N154" s="209"/>
      <c r="O154" s="209"/>
      <c r="P154" s="209"/>
      <c r="Q154" s="209"/>
      <c r="R154" s="209"/>
      <c r="S154" s="209"/>
      <c r="T154" s="210"/>
      <c r="AT154" s="211" t="s">
        <v>141</v>
      </c>
      <c r="AU154" s="211" t="s">
        <v>81</v>
      </c>
      <c r="AV154" s="14" t="s">
        <v>135</v>
      </c>
      <c r="AW154" s="14" t="s">
        <v>35</v>
      </c>
      <c r="AX154" s="14" t="s">
        <v>79</v>
      </c>
      <c r="AY154" s="211" t="s">
        <v>128</v>
      </c>
    </row>
    <row r="155" spans="1:65" s="2" customFormat="1" ht="16.5" customHeight="1">
      <c r="A155" s="36"/>
      <c r="B155" s="37"/>
      <c r="C155" s="170" t="s">
        <v>211</v>
      </c>
      <c r="D155" s="170" t="s">
        <v>130</v>
      </c>
      <c r="E155" s="171" t="s">
        <v>212</v>
      </c>
      <c r="F155" s="172" t="s">
        <v>213</v>
      </c>
      <c r="G155" s="173" t="s">
        <v>205</v>
      </c>
      <c r="H155" s="174">
        <v>56.71</v>
      </c>
      <c r="I155" s="175"/>
      <c r="J155" s="176">
        <f>ROUND(I155*H155,2)</f>
        <v>0</v>
      </c>
      <c r="K155" s="172" t="s">
        <v>134</v>
      </c>
      <c r="L155" s="41"/>
      <c r="M155" s="177" t="s">
        <v>19</v>
      </c>
      <c r="N155" s="178" t="s">
        <v>45</v>
      </c>
      <c r="O155" s="66"/>
      <c r="P155" s="179">
        <f>O155*H155</f>
        <v>0</v>
      </c>
      <c r="Q155" s="179">
        <v>0</v>
      </c>
      <c r="R155" s="179">
        <f>Q155*H155</f>
        <v>0</v>
      </c>
      <c r="S155" s="179">
        <v>0</v>
      </c>
      <c r="T155" s="180">
        <f>S155*H155</f>
        <v>0</v>
      </c>
      <c r="U155" s="36"/>
      <c r="V155" s="36"/>
      <c r="W155" s="36"/>
      <c r="X155" s="36"/>
      <c r="Y155" s="36"/>
      <c r="Z155" s="36"/>
      <c r="AA155" s="36"/>
      <c r="AB155" s="36"/>
      <c r="AC155" s="36"/>
      <c r="AD155" s="36"/>
      <c r="AE155" s="36"/>
      <c r="AR155" s="181" t="s">
        <v>135</v>
      </c>
      <c r="AT155" s="181" t="s">
        <v>130</v>
      </c>
      <c r="AU155" s="181" t="s">
        <v>81</v>
      </c>
      <c r="AY155" s="19" t="s">
        <v>128</v>
      </c>
      <c r="BE155" s="182">
        <f>IF(N155="základní",J155,0)</f>
        <v>0</v>
      </c>
      <c r="BF155" s="182">
        <f>IF(N155="snížená",J155,0)</f>
        <v>0</v>
      </c>
      <c r="BG155" s="182">
        <f>IF(N155="zákl. přenesená",J155,0)</f>
        <v>0</v>
      </c>
      <c r="BH155" s="182">
        <f>IF(N155="sníž. přenesená",J155,0)</f>
        <v>0</v>
      </c>
      <c r="BI155" s="182">
        <f>IF(N155="nulová",J155,0)</f>
        <v>0</v>
      </c>
      <c r="BJ155" s="19" t="s">
        <v>79</v>
      </c>
      <c r="BK155" s="182">
        <f>ROUND(I155*H155,2)</f>
        <v>0</v>
      </c>
      <c r="BL155" s="19" t="s">
        <v>135</v>
      </c>
      <c r="BM155" s="181" t="s">
        <v>214</v>
      </c>
    </row>
    <row r="156" spans="1:65" s="2" customFormat="1" ht="11.25">
      <c r="A156" s="36"/>
      <c r="B156" s="37"/>
      <c r="C156" s="38"/>
      <c r="D156" s="183" t="s">
        <v>137</v>
      </c>
      <c r="E156" s="38"/>
      <c r="F156" s="184" t="s">
        <v>215</v>
      </c>
      <c r="G156" s="38"/>
      <c r="H156" s="38"/>
      <c r="I156" s="185"/>
      <c r="J156" s="38"/>
      <c r="K156" s="38"/>
      <c r="L156" s="41"/>
      <c r="M156" s="186"/>
      <c r="N156" s="187"/>
      <c r="O156" s="66"/>
      <c r="P156" s="66"/>
      <c r="Q156" s="66"/>
      <c r="R156" s="66"/>
      <c r="S156" s="66"/>
      <c r="T156" s="67"/>
      <c r="U156" s="36"/>
      <c r="V156" s="36"/>
      <c r="W156" s="36"/>
      <c r="X156" s="36"/>
      <c r="Y156" s="36"/>
      <c r="Z156" s="36"/>
      <c r="AA156" s="36"/>
      <c r="AB156" s="36"/>
      <c r="AC156" s="36"/>
      <c r="AD156" s="36"/>
      <c r="AE156" s="36"/>
      <c r="AT156" s="19" t="s">
        <v>137</v>
      </c>
      <c r="AU156" s="19" t="s">
        <v>81</v>
      </c>
    </row>
    <row r="157" spans="1:65" s="2" customFormat="1" ht="11.25">
      <c r="A157" s="36"/>
      <c r="B157" s="37"/>
      <c r="C157" s="38"/>
      <c r="D157" s="188" t="s">
        <v>139</v>
      </c>
      <c r="E157" s="38"/>
      <c r="F157" s="189" t="s">
        <v>216</v>
      </c>
      <c r="G157" s="38"/>
      <c r="H157" s="38"/>
      <c r="I157" s="185"/>
      <c r="J157" s="38"/>
      <c r="K157" s="38"/>
      <c r="L157" s="41"/>
      <c r="M157" s="186"/>
      <c r="N157" s="187"/>
      <c r="O157" s="66"/>
      <c r="P157" s="66"/>
      <c r="Q157" s="66"/>
      <c r="R157" s="66"/>
      <c r="S157" s="66"/>
      <c r="T157" s="67"/>
      <c r="U157" s="36"/>
      <c r="V157" s="36"/>
      <c r="W157" s="36"/>
      <c r="X157" s="36"/>
      <c r="Y157" s="36"/>
      <c r="Z157" s="36"/>
      <c r="AA157" s="36"/>
      <c r="AB157" s="36"/>
      <c r="AC157" s="36"/>
      <c r="AD157" s="36"/>
      <c r="AE157" s="36"/>
      <c r="AT157" s="19" t="s">
        <v>139</v>
      </c>
      <c r="AU157" s="19" t="s">
        <v>81</v>
      </c>
    </row>
    <row r="158" spans="1:65" s="13" customFormat="1" ht="11.25">
      <c r="B158" s="190"/>
      <c r="C158" s="191"/>
      <c r="D158" s="183" t="s">
        <v>141</v>
      </c>
      <c r="E158" s="192" t="s">
        <v>19</v>
      </c>
      <c r="F158" s="193" t="s">
        <v>217</v>
      </c>
      <c r="G158" s="191"/>
      <c r="H158" s="194">
        <v>56.71</v>
      </c>
      <c r="I158" s="195"/>
      <c r="J158" s="191"/>
      <c r="K158" s="191"/>
      <c r="L158" s="196"/>
      <c r="M158" s="197"/>
      <c r="N158" s="198"/>
      <c r="O158" s="198"/>
      <c r="P158" s="198"/>
      <c r="Q158" s="198"/>
      <c r="R158" s="198"/>
      <c r="S158" s="198"/>
      <c r="T158" s="199"/>
      <c r="AT158" s="200" t="s">
        <v>141</v>
      </c>
      <c r="AU158" s="200" t="s">
        <v>81</v>
      </c>
      <c r="AV158" s="13" t="s">
        <v>81</v>
      </c>
      <c r="AW158" s="13" t="s">
        <v>35</v>
      </c>
      <c r="AX158" s="13" t="s">
        <v>74</v>
      </c>
      <c r="AY158" s="200" t="s">
        <v>128</v>
      </c>
    </row>
    <row r="159" spans="1:65" s="14" customFormat="1" ht="11.25">
      <c r="B159" s="201"/>
      <c r="C159" s="202"/>
      <c r="D159" s="183" t="s">
        <v>141</v>
      </c>
      <c r="E159" s="203" t="s">
        <v>19</v>
      </c>
      <c r="F159" s="204" t="s">
        <v>143</v>
      </c>
      <c r="G159" s="202"/>
      <c r="H159" s="205">
        <v>56.71</v>
      </c>
      <c r="I159" s="206"/>
      <c r="J159" s="202"/>
      <c r="K159" s="202"/>
      <c r="L159" s="207"/>
      <c r="M159" s="208"/>
      <c r="N159" s="209"/>
      <c r="O159" s="209"/>
      <c r="P159" s="209"/>
      <c r="Q159" s="209"/>
      <c r="R159" s="209"/>
      <c r="S159" s="209"/>
      <c r="T159" s="210"/>
      <c r="AT159" s="211" t="s">
        <v>141</v>
      </c>
      <c r="AU159" s="211" t="s">
        <v>81</v>
      </c>
      <c r="AV159" s="14" t="s">
        <v>135</v>
      </c>
      <c r="AW159" s="14" t="s">
        <v>35</v>
      </c>
      <c r="AX159" s="14" t="s">
        <v>79</v>
      </c>
      <c r="AY159" s="211" t="s">
        <v>128</v>
      </c>
    </row>
    <row r="160" spans="1:65" s="12" customFormat="1" ht="22.9" customHeight="1">
      <c r="B160" s="154"/>
      <c r="C160" s="155"/>
      <c r="D160" s="156" t="s">
        <v>73</v>
      </c>
      <c r="E160" s="168" t="s">
        <v>81</v>
      </c>
      <c r="F160" s="168" t="s">
        <v>218</v>
      </c>
      <c r="G160" s="155"/>
      <c r="H160" s="155"/>
      <c r="I160" s="158"/>
      <c r="J160" s="169">
        <f>BK160</f>
        <v>0</v>
      </c>
      <c r="K160" s="155"/>
      <c r="L160" s="160"/>
      <c r="M160" s="161"/>
      <c r="N160" s="162"/>
      <c r="O160" s="162"/>
      <c r="P160" s="163">
        <f>SUM(P161:P202)</f>
        <v>0</v>
      </c>
      <c r="Q160" s="162"/>
      <c r="R160" s="163">
        <f>SUM(R161:R202)</f>
        <v>84.257942839999998</v>
      </c>
      <c r="S160" s="162"/>
      <c r="T160" s="164">
        <f>SUM(T161:T202)</f>
        <v>0</v>
      </c>
      <c r="AR160" s="165" t="s">
        <v>79</v>
      </c>
      <c r="AT160" s="166" t="s">
        <v>73</v>
      </c>
      <c r="AU160" s="166" t="s">
        <v>79</v>
      </c>
      <c r="AY160" s="165" t="s">
        <v>128</v>
      </c>
      <c r="BK160" s="167">
        <f>SUM(BK161:BK202)</f>
        <v>0</v>
      </c>
    </row>
    <row r="161" spans="1:65" s="2" customFormat="1" ht="16.5" customHeight="1">
      <c r="A161" s="36"/>
      <c r="B161" s="37"/>
      <c r="C161" s="170" t="s">
        <v>219</v>
      </c>
      <c r="D161" s="170" t="s">
        <v>130</v>
      </c>
      <c r="E161" s="171" t="s">
        <v>220</v>
      </c>
      <c r="F161" s="172" t="s">
        <v>221</v>
      </c>
      <c r="G161" s="173" t="s">
        <v>133</v>
      </c>
      <c r="H161" s="174">
        <v>8.5069999999999997</v>
      </c>
      <c r="I161" s="175"/>
      <c r="J161" s="176">
        <f>ROUND(I161*H161,2)</f>
        <v>0</v>
      </c>
      <c r="K161" s="172" t="s">
        <v>134</v>
      </c>
      <c r="L161" s="41"/>
      <c r="M161" s="177" t="s">
        <v>19</v>
      </c>
      <c r="N161" s="178" t="s">
        <v>45</v>
      </c>
      <c r="O161" s="66"/>
      <c r="P161" s="179">
        <f>O161*H161</f>
        <v>0</v>
      </c>
      <c r="Q161" s="179">
        <v>2.16</v>
      </c>
      <c r="R161" s="179">
        <f>Q161*H161</f>
        <v>18.375119999999999</v>
      </c>
      <c r="S161" s="179">
        <v>0</v>
      </c>
      <c r="T161" s="180">
        <f>S161*H161</f>
        <v>0</v>
      </c>
      <c r="U161" s="36"/>
      <c r="V161" s="36"/>
      <c r="W161" s="36"/>
      <c r="X161" s="36"/>
      <c r="Y161" s="36"/>
      <c r="Z161" s="36"/>
      <c r="AA161" s="36"/>
      <c r="AB161" s="36"/>
      <c r="AC161" s="36"/>
      <c r="AD161" s="36"/>
      <c r="AE161" s="36"/>
      <c r="AR161" s="181" t="s">
        <v>135</v>
      </c>
      <c r="AT161" s="181" t="s">
        <v>130</v>
      </c>
      <c r="AU161" s="181" t="s">
        <v>81</v>
      </c>
      <c r="AY161" s="19" t="s">
        <v>128</v>
      </c>
      <c r="BE161" s="182">
        <f>IF(N161="základní",J161,0)</f>
        <v>0</v>
      </c>
      <c r="BF161" s="182">
        <f>IF(N161="snížená",J161,0)</f>
        <v>0</v>
      </c>
      <c r="BG161" s="182">
        <f>IF(N161="zákl. přenesená",J161,0)</f>
        <v>0</v>
      </c>
      <c r="BH161" s="182">
        <f>IF(N161="sníž. přenesená",J161,0)</f>
        <v>0</v>
      </c>
      <c r="BI161" s="182">
        <f>IF(N161="nulová",J161,0)</f>
        <v>0</v>
      </c>
      <c r="BJ161" s="19" t="s">
        <v>79</v>
      </c>
      <c r="BK161" s="182">
        <f>ROUND(I161*H161,2)</f>
        <v>0</v>
      </c>
      <c r="BL161" s="19" t="s">
        <v>135</v>
      </c>
      <c r="BM161" s="181" t="s">
        <v>222</v>
      </c>
    </row>
    <row r="162" spans="1:65" s="2" customFormat="1" ht="11.25">
      <c r="A162" s="36"/>
      <c r="B162" s="37"/>
      <c r="C162" s="38"/>
      <c r="D162" s="183" t="s">
        <v>137</v>
      </c>
      <c r="E162" s="38"/>
      <c r="F162" s="184" t="s">
        <v>223</v>
      </c>
      <c r="G162" s="38"/>
      <c r="H162" s="38"/>
      <c r="I162" s="185"/>
      <c r="J162" s="38"/>
      <c r="K162" s="38"/>
      <c r="L162" s="41"/>
      <c r="M162" s="186"/>
      <c r="N162" s="187"/>
      <c r="O162" s="66"/>
      <c r="P162" s="66"/>
      <c r="Q162" s="66"/>
      <c r="R162" s="66"/>
      <c r="S162" s="66"/>
      <c r="T162" s="67"/>
      <c r="U162" s="36"/>
      <c r="V162" s="36"/>
      <c r="W162" s="36"/>
      <c r="X162" s="36"/>
      <c r="Y162" s="36"/>
      <c r="Z162" s="36"/>
      <c r="AA162" s="36"/>
      <c r="AB162" s="36"/>
      <c r="AC162" s="36"/>
      <c r="AD162" s="36"/>
      <c r="AE162" s="36"/>
      <c r="AT162" s="19" t="s">
        <v>137</v>
      </c>
      <c r="AU162" s="19" t="s">
        <v>81</v>
      </c>
    </row>
    <row r="163" spans="1:65" s="2" customFormat="1" ht="11.25">
      <c r="A163" s="36"/>
      <c r="B163" s="37"/>
      <c r="C163" s="38"/>
      <c r="D163" s="188" t="s">
        <v>139</v>
      </c>
      <c r="E163" s="38"/>
      <c r="F163" s="189" t="s">
        <v>224</v>
      </c>
      <c r="G163" s="38"/>
      <c r="H163" s="38"/>
      <c r="I163" s="185"/>
      <c r="J163" s="38"/>
      <c r="K163" s="38"/>
      <c r="L163" s="41"/>
      <c r="M163" s="186"/>
      <c r="N163" s="187"/>
      <c r="O163" s="66"/>
      <c r="P163" s="66"/>
      <c r="Q163" s="66"/>
      <c r="R163" s="66"/>
      <c r="S163" s="66"/>
      <c r="T163" s="67"/>
      <c r="U163" s="36"/>
      <c r="V163" s="36"/>
      <c r="W163" s="36"/>
      <c r="X163" s="36"/>
      <c r="Y163" s="36"/>
      <c r="Z163" s="36"/>
      <c r="AA163" s="36"/>
      <c r="AB163" s="36"/>
      <c r="AC163" s="36"/>
      <c r="AD163" s="36"/>
      <c r="AE163" s="36"/>
      <c r="AT163" s="19" t="s">
        <v>139</v>
      </c>
      <c r="AU163" s="19" t="s">
        <v>81</v>
      </c>
    </row>
    <row r="164" spans="1:65" s="13" customFormat="1" ht="11.25">
      <c r="B164" s="190"/>
      <c r="C164" s="191"/>
      <c r="D164" s="183" t="s">
        <v>141</v>
      </c>
      <c r="E164" s="192" t="s">
        <v>19</v>
      </c>
      <c r="F164" s="193" t="s">
        <v>225</v>
      </c>
      <c r="G164" s="191"/>
      <c r="H164" s="194">
        <v>8.5069999999999997</v>
      </c>
      <c r="I164" s="195"/>
      <c r="J164" s="191"/>
      <c r="K164" s="191"/>
      <c r="L164" s="196"/>
      <c r="M164" s="197"/>
      <c r="N164" s="198"/>
      <c r="O164" s="198"/>
      <c r="P164" s="198"/>
      <c r="Q164" s="198"/>
      <c r="R164" s="198"/>
      <c r="S164" s="198"/>
      <c r="T164" s="199"/>
      <c r="AT164" s="200" t="s">
        <v>141</v>
      </c>
      <c r="AU164" s="200" t="s">
        <v>81</v>
      </c>
      <c r="AV164" s="13" t="s">
        <v>81</v>
      </c>
      <c r="AW164" s="13" t="s">
        <v>35</v>
      </c>
      <c r="AX164" s="13" t="s">
        <v>74</v>
      </c>
      <c r="AY164" s="200" t="s">
        <v>128</v>
      </c>
    </row>
    <row r="165" spans="1:65" s="14" customFormat="1" ht="11.25">
      <c r="B165" s="201"/>
      <c r="C165" s="202"/>
      <c r="D165" s="183" t="s">
        <v>141</v>
      </c>
      <c r="E165" s="203" t="s">
        <v>19</v>
      </c>
      <c r="F165" s="204" t="s">
        <v>143</v>
      </c>
      <c r="G165" s="202"/>
      <c r="H165" s="205">
        <v>8.5069999999999997</v>
      </c>
      <c r="I165" s="206"/>
      <c r="J165" s="202"/>
      <c r="K165" s="202"/>
      <c r="L165" s="207"/>
      <c r="M165" s="208"/>
      <c r="N165" s="209"/>
      <c r="O165" s="209"/>
      <c r="P165" s="209"/>
      <c r="Q165" s="209"/>
      <c r="R165" s="209"/>
      <c r="S165" s="209"/>
      <c r="T165" s="210"/>
      <c r="AT165" s="211" t="s">
        <v>141</v>
      </c>
      <c r="AU165" s="211" t="s">
        <v>81</v>
      </c>
      <c r="AV165" s="14" t="s">
        <v>135</v>
      </c>
      <c r="AW165" s="14" t="s">
        <v>35</v>
      </c>
      <c r="AX165" s="14" t="s">
        <v>79</v>
      </c>
      <c r="AY165" s="211" t="s">
        <v>128</v>
      </c>
    </row>
    <row r="166" spans="1:65" s="2" customFormat="1" ht="16.5" customHeight="1">
      <c r="A166" s="36"/>
      <c r="B166" s="37"/>
      <c r="C166" s="170" t="s">
        <v>226</v>
      </c>
      <c r="D166" s="170" t="s">
        <v>130</v>
      </c>
      <c r="E166" s="171" t="s">
        <v>227</v>
      </c>
      <c r="F166" s="172" t="s">
        <v>228</v>
      </c>
      <c r="G166" s="173" t="s">
        <v>133</v>
      </c>
      <c r="H166" s="174">
        <v>8.5069999999999997</v>
      </c>
      <c r="I166" s="175"/>
      <c r="J166" s="176">
        <f>ROUND(I166*H166,2)</f>
        <v>0</v>
      </c>
      <c r="K166" s="172" t="s">
        <v>134</v>
      </c>
      <c r="L166" s="41"/>
      <c r="M166" s="177" t="s">
        <v>19</v>
      </c>
      <c r="N166" s="178" t="s">
        <v>45</v>
      </c>
      <c r="O166" s="66"/>
      <c r="P166" s="179">
        <f>O166*H166</f>
        <v>0</v>
      </c>
      <c r="Q166" s="179">
        <v>2.16</v>
      </c>
      <c r="R166" s="179">
        <f>Q166*H166</f>
        <v>18.375119999999999</v>
      </c>
      <c r="S166" s="179">
        <v>0</v>
      </c>
      <c r="T166" s="180">
        <f>S166*H166</f>
        <v>0</v>
      </c>
      <c r="U166" s="36"/>
      <c r="V166" s="36"/>
      <c r="W166" s="36"/>
      <c r="X166" s="36"/>
      <c r="Y166" s="36"/>
      <c r="Z166" s="36"/>
      <c r="AA166" s="36"/>
      <c r="AB166" s="36"/>
      <c r="AC166" s="36"/>
      <c r="AD166" s="36"/>
      <c r="AE166" s="36"/>
      <c r="AR166" s="181" t="s">
        <v>135</v>
      </c>
      <c r="AT166" s="181" t="s">
        <v>130</v>
      </c>
      <c r="AU166" s="181" t="s">
        <v>81</v>
      </c>
      <c r="AY166" s="19" t="s">
        <v>128</v>
      </c>
      <c r="BE166" s="182">
        <f>IF(N166="základní",J166,0)</f>
        <v>0</v>
      </c>
      <c r="BF166" s="182">
        <f>IF(N166="snížená",J166,0)</f>
        <v>0</v>
      </c>
      <c r="BG166" s="182">
        <f>IF(N166="zákl. přenesená",J166,0)</f>
        <v>0</v>
      </c>
      <c r="BH166" s="182">
        <f>IF(N166="sníž. přenesená",J166,0)</f>
        <v>0</v>
      </c>
      <c r="BI166" s="182">
        <f>IF(N166="nulová",J166,0)</f>
        <v>0</v>
      </c>
      <c r="BJ166" s="19" t="s">
        <v>79</v>
      </c>
      <c r="BK166" s="182">
        <f>ROUND(I166*H166,2)</f>
        <v>0</v>
      </c>
      <c r="BL166" s="19" t="s">
        <v>135</v>
      </c>
      <c r="BM166" s="181" t="s">
        <v>229</v>
      </c>
    </row>
    <row r="167" spans="1:65" s="2" customFormat="1" ht="11.25">
      <c r="A167" s="36"/>
      <c r="B167" s="37"/>
      <c r="C167" s="38"/>
      <c r="D167" s="183" t="s">
        <v>137</v>
      </c>
      <c r="E167" s="38"/>
      <c r="F167" s="184" t="s">
        <v>230</v>
      </c>
      <c r="G167" s="38"/>
      <c r="H167" s="38"/>
      <c r="I167" s="185"/>
      <c r="J167" s="38"/>
      <c r="K167" s="38"/>
      <c r="L167" s="41"/>
      <c r="M167" s="186"/>
      <c r="N167" s="187"/>
      <c r="O167" s="66"/>
      <c r="P167" s="66"/>
      <c r="Q167" s="66"/>
      <c r="R167" s="66"/>
      <c r="S167" s="66"/>
      <c r="T167" s="67"/>
      <c r="U167" s="36"/>
      <c r="V167" s="36"/>
      <c r="W167" s="36"/>
      <c r="X167" s="36"/>
      <c r="Y167" s="36"/>
      <c r="Z167" s="36"/>
      <c r="AA167" s="36"/>
      <c r="AB167" s="36"/>
      <c r="AC167" s="36"/>
      <c r="AD167" s="36"/>
      <c r="AE167" s="36"/>
      <c r="AT167" s="19" t="s">
        <v>137</v>
      </c>
      <c r="AU167" s="19" t="s">
        <v>81</v>
      </c>
    </row>
    <row r="168" spans="1:65" s="2" customFormat="1" ht="11.25">
      <c r="A168" s="36"/>
      <c r="B168" s="37"/>
      <c r="C168" s="38"/>
      <c r="D168" s="188" t="s">
        <v>139</v>
      </c>
      <c r="E168" s="38"/>
      <c r="F168" s="189" t="s">
        <v>231</v>
      </c>
      <c r="G168" s="38"/>
      <c r="H168" s="38"/>
      <c r="I168" s="185"/>
      <c r="J168" s="38"/>
      <c r="K168" s="38"/>
      <c r="L168" s="41"/>
      <c r="M168" s="186"/>
      <c r="N168" s="187"/>
      <c r="O168" s="66"/>
      <c r="P168" s="66"/>
      <c r="Q168" s="66"/>
      <c r="R168" s="66"/>
      <c r="S168" s="66"/>
      <c r="T168" s="67"/>
      <c r="U168" s="36"/>
      <c r="V168" s="36"/>
      <c r="W168" s="36"/>
      <c r="X168" s="36"/>
      <c r="Y168" s="36"/>
      <c r="Z168" s="36"/>
      <c r="AA168" s="36"/>
      <c r="AB168" s="36"/>
      <c r="AC168" s="36"/>
      <c r="AD168" s="36"/>
      <c r="AE168" s="36"/>
      <c r="AT168" s="19" t="s">
        <v>139</v>
      </c>
      <c r="AU168" s="19" t="s">
        <v>81</v>
      </c>
    </row>
    <row r="169" spans="1:65" s="15" customFormat="1" ht="11.25">
      <c r="B169" s="212"/>
      <c r="C169" s="213"/>
      <c r="D169" s="183" t="s">
        <v>141</v>
      </c>
      <c r="E169" s="214" t="s">
        <v>19</v>
      </c>
      <c r="F169" s="215" t="s">
        <v>232</v>
      </c>
      <c r="G169" s="213"/>
      <c r="H169" s="214" t="s">
        <v>19</v>
      </c>
      <c r="I169" s="216"/>
      <c r="J169" s="213"/>
      <c r="K169" s="213"/>
      <c r="L169" s="217"/>
      <c r="M169" s="218"/>
      <c r="N169" s="219"/>
      <c r="O169" s="219"/>
      <c r="P169" s="219"/>
      <c r="Q169" s="219"/>
      <c r="R169" s="219"/>
      <c r="S169" s="219"/>
      <c r="T169" s="220"/>
      <c r="AT169" s="221" t="s">
        <v>141</v>
      </c>
      <c r="AU169" s="221" t="s">
        <v>81</v>
      </c>
      <c r="AV169" s="15" t="s">
        <v>79</v>
      </c>
      <c r="AW169" s="15" t="s">
        <v>35</v>
      </c>
      <c r="AX169" s="15" t="s">
        <v>74</v>
      </c>
      <c r="AY169" s="221" t="s">
        <v>128</v>
      </c>
    </row>
    <row r="170" spans="1:65" s="13" customFormat="1" ht="11.25">
      <c r="B170" s="190"/>
      <c r="C170" s="191"/>
      <c r="D170" s="183" t="s">
        <v>141</v>
      </c>
      <c r="E170" s="192" t="s">
        <v>19</v>
      </c>
      <c r="F170" s="193" t="s">
        <v>225</v>
      </c>
      <c r="G170" s="191"/>
      <c r="H170" s="194">
        <v>8.5069999999999997</v>
      </c>
      <c r="I170" s="195"/>
      <c r="J170" s="191"/>
      <c r="K170" s="191"/>
      <c r="L170" s="196"/>
      <c r="M170" s="197"/>
      <c r="N170" s="198"/>
      <c r="O170" s="198"/>
      <c r="P170" s="198"/>
      <c r="Q170" s="198"/>
      <c r="R170" s="198"/>
      <c r="S170" s="198"/>
      <c r="T170" s="199"/>
      <c r="AT170" s="200" t="s">
        <v>141</v>
      </c>
      <c r="AU170" s="200" t="s">
        <v>81</v>
      </c>
      <c r="AV170" s="13" t="s">
        <v>81</v>
      </c>
      <c r="AW170" s="13" t="s">
        <v>35</v>
      </c>
      <c r="AX170" s="13" t="s">
        <v>74</v>
      </c>
      <c r="AY170" s="200" t="s">
        <v>128</v>
      </c>
    </row>
    <row r="171" spans="1:65" s="14" customFormat="1" ht="11.25">
      <c r="B171" s="201"/>
      <c r="C171" s="202"/>
      <c r="D171" s="183" t="s">
        <v>141</v>
      </c>
      <c r="E171" s="203" t="s">
        <v>19</v>
      </c>
      <c r="F171" s="204" t="s">
        <v>143</v>
      </c>
      <c r="G171" s="202"/>
      <c r="H171" s="205">
        <v>8.5069999999999997</v>
      </c>
      <c r="I171" s="206"/>
      <c r="J171" s="202"/>
      <c r="K171" s="202"/>
      <c r="L171" s="207"/>
      <c r="M171" s="208"/>
      <c r="N171" s="209"/>
      <c r="O171" s="209"/>
      <c r="P171" s="209"/>
      <c r="Q171" s="209"/>
      <c r="R171" s="209"/>
      <c r="S171" s="209"/>
      <c r="T171" s="210"/>
      <c r="AT171" s="211" t="s">
        <v>141</v>
      </c>
      <c r="AU171" s="211" t="s">
        <v>81</v>
      </c>
      <c r="AV171" s="14" t="s">
        <v>135</v>
      </c>
      <c r="AW171" s="14" t="s">
        <v>35</v>
      </c>
      <c r="AX171" s="14" t="s">
        <v>79</v>
      </c>
      <c r="AY171" s="211" t="s">
        <v>128</v>
      </c>
    </row>
    <row r="172" spans="1:65" s="2" customFormat="1" ht="16.5" customHeight="1">
      <c r="A172" s="36"/>
      <c r="B172" s="37"/>
      <c r="C172" s="170" t="s">
        <v>233</v>
      </c>
      <c r="D172" s="170" t="s">
        <v>130</v>
      </c>
      <c r="E172" s="171" t="s">
        <v>234</v>
      </c>
      <c r="F172" s="172" t="s">
        <v>235</v>
      </c>
      <c r="G172" s="173" t="s">
        <v>133</v>
      </c>
      <c r="H172" s="174">
        <v>0.75700000000000001</v>
      </c>
      <c r="I172" s="175"/>
      <c r="J172" s="176">
        <f>ROUND(I172*H172,2)</f>
        <v>0</v>
      </c>
      <c r="K172" s="172" t="s">
        <v>134</v>
      </c>
      <c r="L172" s="41"/>
      <c r="M172" s="177" t="s">
        <v>19</v>
      </c>
      <c r="N172" s="178" t="s">
        <v>45</v>
      </c>
      <c r="O172" s="66"/>
      <c r="P172" s="179">
        <f>O172*H172</f>
        <v>0</v>
      </c>
      <c r="Q172" s="179">
        <v>2.3010199999999998</v>
      </c>
      <c r="R172" s="179">
        <f>Q172*H172</f>
        <v>1.7418721399999999</v>
      </c>
      <c r="S172" s="179">
        <v>0</v>
      </c>
      <c r="T172" s="180">
        <f>S172*H172</f>
        <v>0</v>
      </c>
      <c r="U172" s="36"/>
      <c r="V172" s="36"/>
      <c r="W172" s="36"/>
      <c r="X172" s="36"/>
      <c r="Y172" s="36"/>
      <c r="Z172" s="36"/>
      <c r="AA172" s="36"/>
      <c r="AB172" s="36"/>
      <c r="AC172" s="36"/>
      <c r="AD172" s="36"/>
      <c r="AE172" s="36"/>
      <c r="AR172" s="181" t="s">
        <v>135</v>
      </c>
      <c r="AT172" s="181" t="s">
        <v>130</v>
      </c>
      <c r="AU172" s="181" t="s">
        <v>81</v>
      </c>
      <c r="AY172" s="19" t="s">
        <v>128</v>
      </c>
      <c r="BE172" s="182">
        <f>IF(N172="základní",J172,0)</f>
        <v>0</v>
      </c>
      <c r="BF172" s="182">
        <f>IF(N172="snížená",J172,0)</f>
        <v>0</v>
      </c>
      <c r="BG172" s="182">
        <f>IF(N172="zákl. přenesená",J172,0)</f>
        <v>0</v>
      </c>
      <c r="BH172" s="182">
        <f>IF(N172="sníž. přenesená",J172,0)</f>
        <v>0</v>
      </c>
      <c r="BI172" s="182">
        <f>IF(N172="nulová",J172,0)</f>
        <v>0</v>
      </c>
      <c r="BJ172" s="19" t="s">
        <v>79</v>
      </c>
      <c r="BK172" s="182">
        <f>ROUND(I172*H172,2)</f>
        <v>0</v>
      </c>
      <c r="BL172" s="19" t="s">
        <v>135</v>
      </c>
      <c r="BM172" s="181" t="s">
        <v>236</v>
      </c>
    </row>
    <row r="173" spans="1:65" s="2" customFormat="1" ht="11.25">
      <c r="A173" s="36"/>
      <c r="B173" s="37"/>
      <c r="C173" s="38"/>
      <c r="D173" s="183" t="s">
        <v>137</v>
      </c>
      <c r="E173" s="38"/>
      <c r="F173" s="184" t="s">
        <v>237</v>
      </c>
      <c r="G173" s="38"/>
      <c r="H173" s="38"/>
      <c r="I173" s="185"/>
      <c r="J173" s="38"/>
      <c r="K173" s="38"/>
      <c r="L173" s="41"/>
      <c r="M173" s="186"/>
      <c r="N173" s="187"/>
      <c r="O173" s="66"/>
      <c r="P173" s="66"/>
      <c r="Q173" s="66"/>
      <c r="R173" s="66"/>
      <c r="S173" s="66"/>
      <c r="T173" s="67"/>
      <c r="U173" s="36"/>
      <c r="V173" s="36"/>
      <c r="W173" s="36"/>
      <c r="X173" s="36"/>
      <c r="Y173" s="36"/>
      <c r="Z173" s="36"/>
      <c r="AA173" s="36"/>
      <c r="AB173" s="36"/>
      <c r="AC173" s="36"/>
      <c r="AD173" s="36"/>
      <c r="AE173" s="36"/>
      <c r="AT173" s="19" t="s">
        <v>137</v>
      </c>
      <c r="AU173" s="19" t="s">
        <v>81</v>
      </c>
    </row>
    <row r="174" spans="1:65" s="2" customFormat="1" ht="11.25">
      <c r="A174" s="36"/>
      <c r="B174" s="37"/>
      <c r="C174" s="38"/>
      <c r="D174" s="188" t="s">
        <v>139</v>
      </c>
      <c r="E174" s="38"/>
      <c r="F174" s="189" t="s">
        <v>238</v>
      </c>
      <c r="G174" s="38"/>
      <c r="H174" s="38"/>
      <c r="I174" s="185"/>
      <c r="J174" s="38"/>
      <c r="K174" s="38"/>
      <c r="L174" s="41"/>
      <c r="M174" s="186"/>
      <c r="N174" s="187"/>
      <c r="O174" s="66"/>
      <c r="P174" s="66"/>
      <c r="Q174" s="66"/>
      <c r="R174" s="66"/>
      <c r="S174" s="66"/>
      <c r="T174" s="67"/>
      <c r="U174" s="36"/>
      <c r="V174" s="36"/>
      <c r="W174" s="36"/>
      <c r="X174" s="36"/>
      <c r="Y174" s="36"/>
      <c r="Z174" s="36"/>
      <c r="AA174" s="36"/>
      <c r="AB174" s="36"/>
      <c r="AC174" s="36"/>
      <c r="AD174" s="36"/>
      <c r="AE174" s="36"/>
      <c r="AT174" s="19" t="s">
        <v>139</v>
      </c>
      <c r="AU174" s="19" t="s">
        <v>81</v>
      </c>
    </row>
    <row r="175" spans="1:65" s="13" customFormat="1" ht="11.25">
      <c r="B175" s="190"/>
      <c r="C175" s="191"/>
      <c r="D175" s="183" t="s">
        <v>141</v>
      </c>
      <c r="E175" s="192" t="s">
        <v>19</v>
      </c>
      <c r="F175" s="193" t="s">
        <v>239</v>
      </c>
      <c r="G175" s="191"/>
      <c r="H175" s="194">
        <v>0.17199999999999999</v>
      </c>
      <c r="I175" s="195"/>
      <c r="J175" s="191"/>
      <c r="K175" s="191"/>
      <c r="L175" s="196"/>
      <c r="M175" s="197"/>
      <c r="N175" s="198"/>
      <c r="O175" s="198"/>
      <c r="P175" s="198"/>
      <c r="Q175" s="198"/>
      <c r="R175" s="198"/>
      <c r="S175" s="198"/>
      <c r="T175" s="199"/>
      <c r="AT175" s="200" t="s">
        <v>141</v>
      </c>
      <c r="AU175" s="200" t="s">
        <v>81</v>
      </c>
      <c r="AV175" s="13" t="s">
        <v>81</v>
      </c>
      <c r="AW175" s="13" t="s">
        <v>35</v>
      </c>
      <c r="AX175" s="13" t="s">
        <v>74</v>
      </c>
      <c r="AY175" s="200" t="s">
        <v>128</v>
      </c>
    </row>
    <row r="176" spans="1:65" s="13" customFormat="1" ht="11.25">
      <c r="B176" s="190"/>
      <c r="C176" s="191"/>
      <c r="D176" s="183" t="s">
        <v>141</v>
      </c>
      <c r="E176" s="192" t="s">
        <v>19</v>
      </c>
      <c r="F176" s="193" t="s">
        <v>240</v>
      </c>
      <c r="G176" s="191"/>
      <c r="H176" s="194">
        <v>0.26100000000000001</v>
      </c>
      <c r="I176" s="195"/>
      <c r="J176" s="191"/>
      <c r="K176" s="191"/>
      <c r="L176" s="196"/>
      <c r="M176" s="197"/>
      <c r="N176" s="198"/>
      <c r="O176" s="198"/>
      <c r="P176" s="198"/>
      <c r="Q176" s="198"/>
      <c r="R176" s="198"/>
      <c r="S176" s="198"/>
      <c r="T176" s="199"/>
      <c r="AT176" s="200" t="s">
        <v>141</v>
      </c>
      <c r="AU176" s="200" t="s">
        <v>81</v>
      </c>
      <c r="AV176" s="13" t="s">
        <v>81</v>
      </c>
      <c r="AW176" s="13" t="s">
        <v>35</v>
      </c>
      <c r="AX176" s="13" t="s">
        <v>74</v>
      </c>
      <c r="AY176" s="200" t="s">
        <v>128</v>
      </c>
    </row>
    <row r="177" spans="1:65" s="13" customFormat="1" ht="11.25">
      <c r="B177" s="190"/>
      <c r="C177" s="191"/>
      <c r="D177" s="183" t="s">
        <v>141</v>
      </c>
      <c r="E177" s="192" t="s">
        <v>19</v>
      </c>
      <c r="F177" s="193" t="s">
        <v>241</v>
      </c>
      <c r="G177" s="191"/>
      <c r="H177" s="194">
        <v>0.13800000000000001</v>
      </c>
      <c r="I177" s="195"/>
      <c r="J177" s="191"/>
      <c r="K177" s="191"/>
      <c r="L177" s="196"/>
      <c r="M177" s="197"/>
      <c r="N177" s="198"/>
      <c r="O177" s="198"/>
      <c r="P177" s="198"/>
      <c r="Q177" s="198"/>
      <c r="R177" s="198"/>
      <c r="S177" s="198"/>
      <c r="T177" s="199"/>
      <c r="AT177" s="200" t="s">
        <v>141</v>
      </c>
      <c r="AU177" s="200" t="s">
        <v>81</v>
      </c>
      <c r="AV177" s="13" t="s">
        <v>81</v>
      </c>
      <c r="AW177" s="13" t="s">
        <v>35</v>
      </c>
      <c r="AX177" s="13" t="s">
        <v>74</v>
      </c>
      <c r="AY177" s="200" t="s">
        <v>128</v>
      </c>
    </row>
    <row r="178" spans="1:65" s="13" customFormat="1" ht="11.25">
      <c r="B178" s="190"/>
      <c r="C178" s="191"/>
      <c r="D178" s="183" t="s">
        <v>141</v>
      </c>
      <c r="E178" s="192" t="s">
        <v>19</v>
      </c>
      <c r="F178" s="193" t="s">
        <v>242</v>
      </c>
      <c r="G178" s="191"/>
      <c r="H178" s="194">
        <v>0.186</v>
      </c>
      <c r="I178" s="195"/>
      <c r="J178" s="191"/>
      <c r="K178" s="191"/>
      <c r="L178" s="196"/>
      <c r="M178" s="197"/>
      <c r="N178" s="198"/>
      <c r="O178" s="198"/>
      <c r="P178" s="198"/>
      <c r="Q178" s="198"/>
      <c r="R178" s="198"/>
      <c r="S178" s="198"/>
      <c r="T178" s="199"/>
      <c r="AT178" s="200" t="s">
        <v>141</v>
      </c>
      <c r="AU178" s="200" t="s">
        <v>81</v>
      </c>
      <c r="AV178" s="13" t="s">
        <v>81</v>
      </c>
      <c r="AW178" s="13" t="s">
        <v>35</v>
      </c>
      <c r="AX178" s="13" t="s">
        <v>74</v>
      </c>
      <c r="AY178" s="200" t="s">
        <v>128</v>
      </c>
    </row>
    <row r="179" spans="1:65" s="14" customFormat="1" ht="11.25">
      <c r="B179" s="201"/>
      <c r="C179" s="202"/>
      <c r="D179" s="183" t="s">
        <v>141</v>
      </c>
      <c r="E179" s="203" t="s">
        <v>19</v>
      </c>
      <c r="F179" s="204" t="s">
        <v>143</v>
      </c>
      <c r="G179" s="202"/>
      <c r="H179" s="205">
        <v>0.75700000000000001</v>
      </c>
      <c r="I179" s="206"/>
      <c r="J179" s="202"/>
      <c r="K179" s="202"/>
      <c r="L179" s="207"/>
      <c r="M179" s="208"/>
      <c r="N179" s="209"/>
      <c r="O179" s="209"/>
      <c r="P179" s="209"/>
      <c r="Q179" s="209"/>
      <c r="R179" s="209"/>
      <c r="S179" s="209"/>
      <c r="T179" s="210"/>
      <c r="AT179" s="211" t="s">
        <v>141</v>
      </c>
      <c r="AU179" s="211" t="s">
        <v>81</v>
      </c>
      <c r="AV179" s="14" t="s">
        <v>135</v>
      </c>
      <c r="AW179" s="14" t="s">
        <v>35</v>
      </c>
      <c r="AX179" s="14" t="s">
        <v>79</v>
      </c>
      <c r="AY179" s="211" t="s">
        <v>128</v>
      </c>
    </row>
    <row r="180" spans="1:65" s="2" customFormat="1" ht="21.75" customHeight="1">
      <c r="A180" s="36"/>
      <c r="B180" s="37"/>
      <c r="C180" s="170" t="s">
        <v>8</v>
      </c>
      <c r="D180" s="170" t="s">
        <v>130</v>
      </c>
      <c r="E180" s="171" t="s">
        <v>243</v>
      </c>
      <c r="F180" s="172" t="s">
        <v>244</v>
      </c>
      <c r="G180" s="173" t="s">
        <v>205</v>
      </c>
      <c r="H180" s="174">
        <v>47.1</v>
      </c>
      <c r="I180" s="175"/>
      <c r="J180" s="176">
        <f>ROUND(I180*H180,2)</f>
        <v>0</v>
      </c>
      <c r="K180" s="172" t="s">
        <v>134</v>
      </c>
      <c r="L180" s="41"/>
      <c r="M180" s="177" t="s">
        <v>19</v>
      </c>
      <c r="N180" s="178" t="s">
        <v>45</v>
      </c>
      <c r="O180" s="66"/>
      <c r="P180" s="179">
        <f>O180*H180</f>
        <v>0</v>
      </c>
      <c r="Q180" s="179">
        <v>0.69347000000000003</v>
      </c>
      <c r="R180" s="179">
        <f>Q180*H180</f>
        <v>32.662437000000004</v>
      </c>
      <c r="S180" s="179">
        <v>0</v>
      </c>
      <c r="T180" s="180">
        <f>S180*H180</f>
        <v>0</v>
      </c>
      <c r="U180" s="36"/>
      <c r="V180" s="36"/>
      <c r="W180" s="36"/>
      <c r="X180" s="36"/>
      <c r="Y180" s="36"/>
      <c r="Z180" s="36"/>
      <c r="AA180" s="36"/>
      <c r="AB180" s="36"/>
      <c r="AC180" s="36"/>
      <c r="AD180" s="36"/>
      <c r="AE180" s="36"/>
      <c r="AR180" s="181" t="s">
        <v>135</v>
      </c>
      <c r="AT180" s="181" t="s">
        <v>130</v>
      </c>
      <c r="AU180" s="181" t="s">
        <v>81</v>
      </c>
      <c r="AY180" s="19" t="s">
        <v>128</v>
      </c>
      <c r="BE180" s="182">
        <f>IF(N180="základní",J180,0)</f>
        <v>0</v>
      </c>
      <c r="BF180" s="182">
        <f>IF(N180="snížená",J180,0)</f>
        <v>0</v>
      </c>
      <c r="BG180" s="182">
        <f>IF(N180="zákl. přenesená",J180,0)</f>
        <v>0</v>
      </c>
      <c r="BH180" s="182">
        <f>IF(N180="sníž. přenesená",J180,0)</f>
        <v>0</v>
      </c>
      <c r="BI180" s="182">
        <f>IF(N180="nulová",J180,0)</f>
        <v>0</v>
      </c>
      <c r="BJ180" s="19" t="s">
        <v>79</v>
      </c>
      <c r="BK180" s="182">
        <f>ROUND(I180*H180,2)</f>
        <v>0</v>
      </c>
      <c r="BL180" s="19" t="s">
        <v>135</v>
      </c>
      <c r="BM180" s="181" t="s">
        <v>245</v>
      </c>
    </row>
    <row r="181" spans="1:65" s="2" customFormat="1" ht="19.5">
      <c r="A181" s="36"/>
      <c r="B181" s="37"/>
      <c r="C181" s="38"/>
      <c r="D181" s="183" t="s">
        <v>137</v>
      </c>
      <c r="E181" s="38"/>
      <c r="F181" s="184" t="s">
        <v>246</v>
      </c>
      <c r="G181" s="38"/>
      <c r="H181" s="38"/>
      <c r="I181" s="185"/>
      <c r="J181" s="38"/>
      <c r="K181" s="38"/>
      <c r="L181" s="41"/>
      <c r="M181" s="186"/>
      <c r="N181" s="187"/>
      <c r="O181" s="66"/>
      <c r="P181" s="66"/>
      <c r="Q181" s="66"/>
      <c r="R181" s="66"/>
      <c r="S181" s="66"/>
      <c r="T181" s="67"/>
      <c r="U181" s="36"/>
      <c r="V181" s="36"/>
      <c r="W181" s="36"/>
      <c r="X181" s="36"/>
      <c r="Y181" s="36"/>
      <c r="Z181" s="36"/>
      <c r="AA181" s="36"/>
      <c r="AB181" s="36"/>
      <c r="AC181" s="36"/>
      <c r="AD181" s="36"/>
      <c r="AE181" s="36"/>
      <c r="AT181" s="19" t="s">
        <v>137</v>
      </c>
      <c r="AU181" s="19" t="s">
        <v>81</v>
      </c>
    </row>
    <row r="182" spans="1:65" s="2" customFormat="1" ht="11.25">
      <c r="A182" s="36"/>
      <c r="B182" s="37"/>
      <c r="C182" s="38"/>
      <c r="D182" s="188" t="s">
        <v>139</v>
      </c>
      <c r="E182" s="38"/>
      <c r="F182" s="189" t="s">
        <v>247</v>
      </c>
      <c r="G182" s="38"/>
      <c r="H182" s="38"/>
      <c r="I182" s="185"/>
      <c r="J182" s="38"/>
      <c r="K182" s="38"/>
      <c r="L182" s="41"/>
      <c r="M182" s="186"/>
      <c r="N182" s="187"/>
      <c r="O182" s="66"/>
      <c r="P182" s="66"/>
      <c r="Q182" s="66"/>
      <c r="R182" s="66"/>
      <c r="S182" s="66"/>
      <c r="T182" s="67"/>
      <c r="U182" s="36"/>
      <c r="V182" s="36"/>
      <c r="W182" s="36"/>
      <c r="X182" s="36"/>
      <c r="Y182" s="36"/>
      <c r="Z182" s="36"/>
      <c r="AA182" s="36"/>
      <c r="AB182" s="36"/>
      <c r="AC182" s="36"/>
      <c r="AD182" s="36"/>
      <c r="AE182" s="36"/>
      <c r="AT182" s="19" t="s">
        <v>139</v>
      </c>
      <c r="AU182" s="19" t="s">
        <v>81</v>
      </c>
    </row>
    <row r="183" spans="1:65" s="13" customFormat="1" ht="11.25">
      <c r="B183" s="190"/>
      <c r="C183" s="191"/>
      <c r="D183" s="183" t="s">
        <v>141</v>
      </c>
      <c r="E183" s="192" t="s">
        <v>19</v>
      </c>
      <c r="F183" s="193" t="s">
        <v>248</v>
      </c>
      <c r="G183" s="191"/>
      <c r="H183" s="194">
        <v>11.45</v>
      </c>
      <c r="I183" s="195"/>
      <c r="J183" s="191"/>
      <c r="K183" s="191"/>
      <c r="L183" s="196"/>
      <c r="M183" s="197"/>
      <c r="N183" s="198"/>
      <c r="O183" s="198"/>
      <c r="P183" s="198"/>
      <c r="Q183" s="198"/>
      <c r="R183" s="198"/>
      <c r="S183" s="198"/>
      <c r="T183" s="199"/>
      <c r="AT183" s="200" t="s">
        <v>141</v>
      </c>
      <c r="AU183" s="200" t="s">
        <v>81</v>
      </c>
      <c r="AV183" s="13" t="s">
        <v>81</v>
      </c>
      <c r="AW183" s="13" t="s">
        <v>35</v>
      </c>
      <c r="AX183" s="13" t="s">
        <v>74</v>
      </c>
      <c r="AY183" s="200" t="s">
        <v>128</v>
      </c>
    </row>
    <row r="184" spans="1:65" s="13" customFormat="1" ht="11.25">
      <c r="B184" s="190"/>
      <c r="C184" s="191"/>
      <c r="D184" s="183" t="s">
        <v>141</v>
      </c>
      <c r="E184" s="192" t="s">
        <v>19</v>
      </c>
      <c r="F184" s="193" t="s">
        <v>249</v>
      </c>
      <c r="G184" s="191"/>
      <c r="H184" s="194">
        <v>21.75</v>
      </c>
      <c r="I184" s="195"/>
      <c r="J184" s="191"/>
      <c r="K184" s="191"/>
      <c r="L184" s="196"/>
      <c r="M184" s="197"/>
      <c r="N184" s="198"/>
      <c r="O184" s="198"/>
      <c r="P184" s="198"/>
      <c r="Q184" s="198"/>
      <c r="R184" s="198"/>
      <c r="S184" s="198"/>
      <c r="T184" s="199"/>
      <c r="AT184" s="200" t="s">
        <v>141</v>
      </c>
      <c r="AU184" s="200" t="s">
        <v>81</v>
      </c>
      <c r="AV184" s="13" t="s">
        <v>81</v>
      </c>
      <c r="AW184" s="13" t="s">
        <v>35</v>
      </c>
      <c r="AX184" s="13" t="s">
        <v>74</v>
      </c>
      <c r="AY184" s="200" t="s">
        <v>128</v>
      </c>
    </row>
    <row r="185" spans="1:65" s="13" customFormat="1" ht="11.25">
      <c r="B185" s="190"/>
      <c r="C185" s="191"/>
      <c r="D185" s="183" t="s">
        <v>141</v>
      </c>
      <c r="E185" s="192" t="s">
        <v>19</v>
      </c>
      <c r="F185" s="193" t="s">
        <v>250</v>
      </c>
      <c r="G185" s="191"/>
      <c r="H185" s="194">
        <v>13.9</v>
      </c>
      <c r="I185" s="195"/>
      <c r="J185" s="191"/>
      <c r="K185" s="191"/>
      <c r="L185" s="196"/>
      <c r="M185" s="197"/>
      <c r="N185" s="198"/>
      <c r="O185" s="198"/>
      <c r="P185" s="198"/>
      <c r="Q185" s="198"/>
      <c r="R185" s="198"/>
      <c r="S185" s="198"/>
      <c r="T185" s="199"/>
      <c r="AT185" s="200" t="s">
        <v>141</v>
      </c>
      <c r="AU185" s="200" t="s">
        <v>81</v>
      </c>
      <c r="AV185" s="13" t="s">
        <v>81</v>
      </c>
      <c r="AW185" s="13" t="s">
        <v>35</v>
      </c>
      <c r="AX185" s="13" t="s">
        <v>74</v>
      </c>
      <c r="AY185" s="200" t="s">
        <v>128</v>
      </c>
    </row>
    <row r="186" spans="1:65" s="14" customFormat="1" ht="11.25">
      <c r="B186" s="201"/>
      <c r="C186" s="202"/>
      <c r="D186" s="183" t="s">
        <v>141</v>
      </c>
      <c r="E186" s="203" t="s">
        <v>19</v>
      </c>
      <c r="F186" s="204" t="s">
        <v>143</v>
      </c>
      <c r="G186" s="202"/>
      <c r="H186" s="205">
        <v>47.1</v>
      </c>
      <c r="I186" s="206"/>
      <c r="J186" s="202"/>
      <c r="K186" s="202"/>
      <c r="L186" s="207"/>
      <c r="M186" s="208"/>
      <c r="N186" s="209"/>
      <c r="O186" s="209"/>
      <c r="P186" s="209"/>
      <c r="Q186" s="209"/>
      <c r="R186" s="209"/>
      <c r="S186" s="209"/>
      <c r="T186" s="210"/>
      <c r="AT186" s="211" t="s">
        <v>141</v>
      </c>
      <c r="AU186" s="211" t="s">
        <v>81</v>
      </c>
      <c r="AV186" s="14" t="s">
        <v>135</v>
      </c>
      <c r="AW186" s="14" t="s">
        <v>35</v>
      </c>
      <c r="AX186" s="14" t="s">
        <v>79</v>
      </c>
      <c r="AY186" s="211" t="s">
        <v>128</v>
      </c>
    </row>
    <row r="187" spans="1:65" s="2" customFormat="1" ht="21.75" customHeight="1">
      <c r="A187" s="36"/>
      <c r="B187" s="37"/>
      <c r="C187" s="170" t="s">
        <v>251</v>
      </c>
      <c r="D187" s="170" t="s">
        <v>130</v>
      </c>
      <c r="E187" s="171" t="s">
        <v>252</v>
      </c>
      <c r="F187" s="172" t="s">
        <v>253</v>
      </c>
      <c r="G187" s="173" t="s">
        <v>205</v>
      </c>
      <c r="H187" s="174">
        <v>13.025</v>
      </c>
      <c r="I187" s="175"/>
      <c r="J187" s="176">
        <f>ROUND(I187*H187,2)</f>
        <v>0</v>
      </c>
      <c r="K187" s="172" t="s">
        <v>134</v>
      </c>
      <c r="L187" s="41"/>
      <c r="M187" s="177" t="s">
        <v>19</v>
      </c>
      <c r="N187" s="178" t="s">
        <v>45</v>
      </c>
      <c r="O187" s="66"/>
      <c r="P187" s="179">
        <f>O187*H187</f>
        <v>0</v>
      </c>
      <c r="Q187" s="179">
        <v>0.96226</v>
      </c>
      <c r="R187" s="179">
        <f>Q187*H187</f>
        <v>12.533436500000001</v>
      </c>
      <c r="S187" s="179">
        <v>0</v>
      </c>
      <c r="T187" s="180">
        <f>S187*H187</f>
        <v>0</v>
      </c>
      <c r="U187" s="36"/>
      <c r="V187" s="36"/>
      <c r="W187" s="36"/>
      <c r="X187" s="36"/>
      <c r="Y187" s="36"/>
      <c r="Z187" s="36"/>
      <c r="AA187" s="36"/>
      <c r="AB187" s="36"/>
      <c r="AC187" s="36"/>
      <c r="AD187" s="36"/>
      <c r="AE187" s="36"/>
      <c r="AR187" s="181" t="s">
        <v>135</v>
      </c>
      <c r="AT187" s="181" t="s">
        <v>130</v>
      </c>
      <c r="AU187" s="181" t="s">
        <v>81</v>
      </c>
      <c r="AY187" s="19" t="s">
        <v>128</v>
      </c>
      <c r="BE187" s="182">
        <f>IF(N187="základní",J187,0)</f>
        <v>0</v>
      </c>
      <c r="BF187" s="182">
        <f>IF(N187="snížená",J187,0)</f>
        <v>0</v>
      </c>
      <c r="BG187" s="182">
        <f>IF(N187="zákl. přenesená",J187,0)</f>
        <v>0</v>
      </c>
      <c r="BH187" s="182">
        <f>IF(N187="sníž. přenesená",J187,0)</f>
        <v>0</v>
      </c>
      <c r="BI187" s="182">
        <f>IF(N187="nulová",J187,0)</f>
        <v>0</v>
      </c>
      <c r="BJ187" s="19" t="s">
        <v>79</v>
      </c>
      <c r="BK187" s="182">
        <f>ROUND(I187*H187,2)</f>
        <v>0</v>
      </c>
      <c r="BL187" s="19" t="s">
        <v>135</v>
      </c>
      <c r="BM187" s="181" t="s">
        <v>254</v>
      </c>
    </row>
    <row r="188" spans="1:65" s="2" customFormat="1" ht="19.5">
      <c r="A188" s="36"/>
      <c r="B188" s="37"/>
      <c r="C188" s="38"/>
      <c r="D188" s="183" t="s">
        <v>137</v>
      </c>
      <c r="E188" s="38"/>
      <c r="F188" s="184" t="s">
        <v>255</v>
      </c>
      <c r="G188" s="38"/>
      <c r="H188" s="38"/>
      <c r="I188" s="185"/>
      <c r="J188" s="38"/>
      <c r="K188" s="38"/>
      <c r="L188" s="41"/>
      <c r="M188" s="186"/>
      <c r="N188" s="187"/>
      <c r="O188" s="66"/>
      <c r="P188" s="66"/>
      <c r="Q188" s="66"/>
      <c r="R188" s="66"/>
      <c r="S188" s="66"/>
      <c r="T188" s="67"/>
      <c r="U188" s="36"/>
      <c r="V188" s="36"/>
      <c r="W188" s="36"/>
      <c r="X188" s="36"/>
      <c r="Y188" s="36"/>
      <c r="Z188" s="36"/>
      <c r="AA188" s="36"/>
      <c r="AB188" s="36"/>
      <c r="AC188" s="36"/>
      <c r="AD188" s="36"/>
      <c r="AE188" s="36"/>
      <c r="AT188" s="19" t="s">
        <v>137</v>
      </c>
      <c r="AU188" s="19" t="s">
        <v>81</v>
      </c>
    </row>
    <row r="189" spans="1:65" s="2" customFormat="1" ht="11.25">
      <c r="A189" s="36"/>
      <c r="B189" s="37"/>
      <c r="C189" s="38"/>
      <c r="D189" s="188" t="s">
        <v>139</v>
      </c>
      <c r="E189" s="38"/>
      <c r="F189" s="189" t="s">
        <v>256</v>
      </c>
      <c r="G189" s="38"/>
      <c r="H189" s="38"/>
      <c r="I189" s="185"/>
      <c r="J189" s="38"/>
      <c r="K189" s="38"/>
      <c r="L189" s="41"/>
      <c r="M189" s="186"/>
      <c r="N189" s="187"/>
      <c r="O189" s="66"/>
      <c r="P189" s="66"/>
      <c r="Q189" s="66"/>
      <c r="R189" s="66"/>
      <c r="S189" s="66"/>
      <c r="T189" s="67"/>
      <c r="U189" s="36"/>
      <c r="V189" s="36"/>
      <c r="W189" s="36"/>
      <c r="X189" s="36"/>
      <c r="Y189" s="36"/>
      <c r="Z189" s="36"/>
      <c r="AA189" s="36"/>
      <c r="AB189" s="36"/>
      <c r="AC189" s="36"/>
      <c r="AD189" s="36"/>
      <c r="AE189" s="36"/>
      <c r="AT189" s="19" t="s">
        <v>139</v>
      </c>
      <c r="AU189" s="19" t="s">
        <v>81</v>
      </c>
    </row>
    <row r="190" spans="1:65" s="13" customFormat="1" ht="11.25">
      <c r="B190" s="190"/>
      <c r="C190" s="191"/>
      <c r="D190" s="183" t="s">
        <v>141</v>
      </c>
      <c r="E190" s="192" t="s">
        <v>19</v>
      </c>
      <c r="F190" s="193" t="s">
        <v>257</v>
      </c>
      <c r="G190" s="191"/>
      <c r="H190" s="194">
        <v>13.025</v>
      </c>
      <c r="I190" s="195"/>
      <c r="J190" s="191"/>
      <c r="K190" s="191"/>
      <c r="L190" s="196"/>
      <c r="M190" s="197"/>
      <c r="N190" s="198"/>
      <c r="O190" s="198"/>
      <c r="P190" s="198"/>
      <c r="Q190" s="198"/>
      <c r="R190" s="198"/>
      <c r="S190" s="198"/>
      <c r="T190" s="199"/>
      <c r="AT190" s="200" t="s">
        <v>141</v>
      </c>
      <c r="AU190" s="200" t="s">
        <v>81</v>
      </c>
      <c r="AV190" s="13" t="s">
        <v>81</v>
      </c>
      <c r="AW190" s="13" t="s">
        <v>35</v>
      </c>
      <c r="AX190" s="13" t="s">
        <v>74</v>
      </c>
      <c r="AY190" s="200" t="s">
        <v>128</v>
      </c>
    </row>
    <row r="191" spans="1:65" s="14" customFormat="1" ht="11.25">
      <c r="B191" s="201"/>
      <c r="C191" s="202"/>
      <c r="D191" s="183" t="s">
        <v>141</v>
      </c>
      <c r="E191" s="203" t="s">
        <v>19</v>
      </c>
      <c r="F191" s="204" t="s">
        <v>143</v>
      </c>
      <c r="G191" s="202"/>
      <c r="H191" s="205">
        <v>13.025</v>
      </c>
      <c r="I191" s="206"/>
      <c r="J191" s="202"/>
      <c r="K191" s="202"/>
      <c r="L191" s="207"/>
      <c r="M191" s="208"/>
      <c r="N191" s="209"/>
      <c r="O191" s="209"/>
      <c r="P191" s="209"/>
      <c r="Q191" s="209"/>
      <c r="R191" s="209"/>
      <c r="S191" s="209"/>
      <c r="T191" s="210"/>
      <c r="AT191" s="211" t="s">
        <v>141</v>
      </c>
      <c r="AU191" s="211" t="s">
        <v>81</v>
      </c>
      <c r="AV191" s="14" t="s">
        <v>135</v>
      </c>
      <c r="AW191" s="14" t="s">
        <v>35</v>
      </c>
      <c r="AX191" s="14" t="s">
        <v>79</v>
      </c>
      <c r="AY191" s="211" t="s">
        <v>128</v>
      </c>
    </row>
    <row r="192" spans="1:65" s="2" customFormat="1" ht="16.5" customHeight="1">
      <c r="A192" s="36"/>
      <c r="B192" s="37"/>
      <c r="C192" s="170" t="s">
        <v>258</v>
      </c>
      <c r="D192" s="170" t="s">
        <v>130</v>
      </c>
      <c r="E192" s="171" t="s">
        <v>259</v>
      </c>
      <c r="F192" s="172" t="s">
        <v>260</v>
      </c>
      <c r="G192" s="173" t="s">
        <v>176</v>
      </c>
      <c r="H192" s="174">
        <v>0.53800000000000003</v>
      </c>
      <c r="I192" s="175"/>
      <c r="J192" s="176">
        <f>ROUND(I192*H192,2)</f>
        <v>0</v>
      </c>
      <c r="K192" s="172" t="s">
        <v>134</v>
      </c>
      <c r="L192" s="41"/>
      <c r="M192" s="177" t="s">
        <v>19</v>
      </c>
      <c r="N192" s="178" t="s">
        <v>45</v>
      </c>
      <c r="O192" s="66"/>
      <c r="P192" s="179">
        <f>O192*H192</f>
        <v>0</v>
      </c>
      <c r="Q192" s="179">
        <v>1.0593999999999999</v>
      </c>
      <c r="R192" s="179">
        <f>Q192*H192</f>
        <v>0.56995719999999994</v>
      </c>
      <c r="S192" s="179">
        <v>0</v>
      </c>
      <c r="T192" s="180">
        <f>S192*H192</f>
        <v>0</v>
      </c>
      <c r="U192" s="36"/>
      <c r="V192" s="36"/>
      <c r="W192" s="36"/>
      <c r="X192" s="36"/>
      <c r="Y192" s="36"/>
      <c r="Z192" s="36"/>
      <c r="AA192" s="36"/>
      <c r="AB192" s="36"/>
      <c r="AC192" s="36"/>
      <c r="AD192" s="36"/>
      <c r="AE192" s="36"/>
      <c r="AR192" s="181" t="s">
        <v>135</v>
      </c>
      <c r="AT192" s="181" t="s">
        <v>130</v>
      </c>
      <c r="AU192" s="181" t="s">
        <v>81</v>
      </c>
      <c r="AY192" s="19" t="s">
        <v>128</v>
      </c>
      <c r="BE192" s="182">
        <f>IF(N192="základní",J192,0)</f>
        <v>0</v>
      </c>
      <c r="BF192" s="182">
        <f>IF(N192="snížená",J192,0)</f>
        <v>0</v>
      </c>
      <c r="BG192" s="182">
        <f>IF(N192="zákl. přenesená",J192,0)</f>
        <v>0</v>
      </c>
      <c r="BH192" s="182">
        <f>IF(N192="sníž. přenesená",J192,0)</f>
        <v>0</v>
      </c>
      <c r="BI192" s="182">
        <f>IF(N192="nulová",J192,0)</f>
        <v>0</v>
      </c>
      <c r="BJ192" s="19" t="s">
        <v>79</v>
      </c>
      <c r="BK192" s="182">
        <f>ROUND(I192*H192,2)</f>
        <v>0</v>
      </c>
      <c r="BL192" s="19" t="s">
        <v>135</v>
      </c>
      <c r="BM192" s="181" t="s">
        <v>261</v>
      </c>
    </row>
    <row r="193" spans="1:65" s="2" customFormat="1" ht="19.5">
      <c r="A193" s="36"/>
      <c r="B193" s="37"/>
      <c r="C193" s="38"/>
      <c r="D193" s="183" t="s">
        <v>137</v>
      </c>
      <c r="E193" s="38"/>
      <c r="F193" s="184" t="s">
        <v>262</v>
      </c>
      <c r="G193" s="38"/>
      <c r="H193" s="38"/>
      <c r="I193" s="185"/>
      <c r="J193" s="38"/>
      <c r="K193" s="38"/>
      <c r="L193" s="41"/>
      <c r="M193" s="186"/>
      <c r="N193" s="187"/>
      <c r="O193" s="66"/>
      <c r="P193" s="66"/>
      <c r="Q193" s="66"/>
      <c r="R193" s="66"/>
      <c r="S193" s="66"/>
      <c r="T193" s="67"/>
      <c r="U193" s="36"/>
      <c r="V193" s="36"/>
      <c r="W193" s="36"/>
      <c r="X193" s="36"/>
      <c r="Y193" s="36"/>
      <c r="Z193" s="36"/>
      <c r="AA193" s="36"/>
      <c r="AB193" s="36"/>
      <c r="AC193" s="36"/>
      <c r="AD193" s="36"/>
      <c r="AE193" s="36"/>
      <c r="AT193" s="19" t="s">
        <v>137</v>
      </c>
      <c r="AU193" s="19" t="s">
        <v>81</v>
      </c>
    </row>
    <row r="194" spans="1:65" s="2" customFormat="1" ht="11.25">
      <c r="A194" s="36"/>
      <c r="B194" s="37"/>
      <c r="C194" s="38"/>
      <c r="D194" s="188" t="s">
        <v>139</v>
      </c>
      <c r="E194" s="38"/>
      <c r="F194" s="189" t="s">
        <v>263</v>
      </c>
      <c r="G194" s="38"/>
      <c r="H194" s="38"/>
      <c r="I194" s="185"/>
      <c r="J194" s="38"/>
      <c r="K194" s="38"/>
      <c r="L194" s="41"/>
      <c r="M194" s="186"/>
      <c r="N194" s="187"/>
      <c r="O194" s="66"/>
      <c r="P194" s="66"/>
      <c r="Q194" s="66"/>
      <c r="R194" s="66"/>
      <c r="S194" s="66"/>
      <c r="T194" s="67"/>
      <c r="U194" s="36"/>
      <c r="V194" s="36"/>
      <c r="W194" s="36"/>
      <c r="X194" s="36"/>
      <c r="Y194" s="36"/>
      <c r="Z194" s="36"/>
      <c r="AA194" s="36"/>
      <c r="AB194" s="36"/>
      <c r="AC194" s="36"/>
      <c r="AD194" s="36"/>
      <c r="AE194" s="36"/>
      <c r="AT194" s="19" t="s">
        <v>139</v>
      </c>
      <c r="AU194" s="19" t="s">
        <v>81</v>
      </c>
    </row>
    <row r="195" spans="1:65" s="15" customFormat="1" ht="11.25">
      <c r="B195" s="212"/>
      <c r="C195" s="213"/>
      <c r="D195" s="183" t="s">
        <v>141</v>
      </c>
      <c r="E195" s="214" t="s">
        <v>19</v>
      </c>
      <c r="F195" s="215" t="s">
        <v>264</v>
      </c>
      <c r="G195" s="213"/>
      <c r="H195" s="214" t="s">
        <v>19</v>
      </c>
      <c r="I195" s="216"/>
      <c r="J195" s="213"/>
      <c r="K195" s="213"/>
      <c r="L195" s="217"/>
      <c r="M195" s="218"/>
      <c r="N195" s="219"/>
      <c r="O195" s="219"/>
      <c r="P195" s="219"/>
      <c r="Q195" s="219"/>
      <c r="R195" s="219"/>
      <c r="S195" s="219"/>
      <c r="T195" s="220"/>
      <c r="AT195" s="221" t="s">
        <v>141</v>
      </c>
      <c r="AU195" s="221" t="s">
        <v>81</v>
      </c>
      <c r="AV195" s="15" t="s">
        <v>79</v>
      </c>
      <c r="AW195" s="15" t="s">
        <v>35</v>
      </c>
      <c r="AX195" s="15" t="s">
        <v>74</v>
      </c>
      <c r="AY195" s="221" t="s">
        <v>128</v>
      </c>
    </row>
    <row r="196" spans="1:65" s="13" customFormat="1" ht="11.25">
      <c r="B196" s="190"/>
      <c r="C196" s="191"/>
      <c r="D196" s="183" t="s">
        <v>141</v>
      </c>
      <c r="E196" s="192" t="s">
        <v>19</v>
      </c>
      <c r="F196" s="193" t="s">
        <v>265</v>
      </c>
      <c r="G196" s="191"/>
      <c r="H196" s="194">
        <v>6.2E-2</v>
      </c>
      <c r="I196" s="195"/>
      <c r="J196" s="191"/>
      <c r="K196" s="191"/>
      <c r="L196" s="196"/>
      <c r="M196" s="197"/>
      <c r="N196" s="198"/>
      <c r="O196" s="198"/>
      <c r="P196" s="198"/>
      <c r="Q196" s="198"/>
      <c r="R196" s="198"/>
      <c r="S196" s="198"/>
      <c r="T196" s="199"/>
      <c r="AT196" s="200" t="s">
        <v>141</v>
      </c>
      <c r="AU196" s="200" t="s">
        <v>81</v>
      </c>
      <c r="AV196" s="13" t="s">
        <v>81</v>
      </c>
      <c r="AW196" s="13" t="s">
        <v>35</v>
      </c>
      <c r="AX196" s="13" t="s">
        <v>74</v>
      </c>
      <c r="AY196" s="200" t="s">
        <v>128</v>
      </c>
    </row>
    <row r="197" spans="1:65" s="13" customFormat="1" ht="11.25">
      <c r="B197" s="190"/>
      <c r="C197" s="191"/>
      <c r="D197" s="183" t="s">
        <v>141</v>
      </c>
      <c r="E197" s="192" t="s">
        <v>19</v>
      </c>
      <c r="F197" s="193" t="s">
        <v>266</v>
      </c>
      <c r="G197" s="191"/>
      <c r="H197" s="194">
        <v>0.11899999999999999</v>
      </c>
      <c r="I197" s="195"/>
      <c r="J197" s="191"/>
      <c r="K197" s="191"/>
      <c r="L197" s="196"/>
      <c r="M197" s="197"/>
      <c r="N197" s="198"/>
      <c r="O197" s="198"/>
      <c r="P197" s="198"/>
      <c r="Q197" s="198"/>
      <c r="R197" s="198"/>
      <c r="S197" s="198"/>
      <c r="T197" s="199"/>
      <c r="AT197" s="200" t="s">
        <v>141</v>
      </c>
      <c r="AU197" s="200" t="s">
        <v>81</v>
      </c>
      <c r="AV197" s="13" t="s">
        <v>81</v>
      </c>
      <c r="AW197" s="13" t="s">
        <v>35</v>
      </c>
      <c r="AX197" s="13" t="s">
        <v>74</v>
      </c>
      <c r="AY197" s="200" t="s">
        <v>128</v>
      </c>
    </row>
    <row r="198" spans="1:65" s="13" customFormat="1" ht="11.25">
      <c r="B198" s="190"/>
      <c r="C198" s="191"/>
      <c r="D198" s="183" t="s">
        <v>141</v>
      </c>
      <c r="E198" s="192" t="s">
        <v>19</v>
      </c>
      <c r="F198" s="193" t="s">
        <v>267</v>
      </c>
      <c r="G198" s="191"/>
      <c r="H198" s="194">
        <v>0.11799999999999999</v>
      </c>
      <c r="I198" s="195"/>
      <c r="J198" s="191"/>
      <c r="K198" s="191"/>
      <c r="L198" s="196"/>
      <c r="M198" s="197"/>
      <c r="N198" s="198"/>
      <c r="O198" s="198"/>
      <c r="P198" s="198"/>
      <c r="Q198" s="198"/>
      <c r="R198" s="198"/>
      <c r="S198" s="198"/>
      <c r="T198" s="199"/>
      <c r="AT198" s="200" t="s">
        <v>141</v>
      </c>
      <c r="AU198" s="200" t="s">
        <v>81</v>
      </c>
      <c r="AV198" s="13" t="s">
        <v>81</v>
      </c>
      <c r="AW198" s="13" t="s">
        <v>35</v>
      </c>
      <c r="AX198" s="13" t="s">
        <v>74</v>
      </c>
      <c r="AY198" s="200" t="s">
        <v>128</v>
      </c>
    </row>
    <row r="199" spans="1:65" s="13" customFormat="1" ht="11.25">
      <c r="B199" s="190"/>
      <c r="C199" s="191"/>
      <c r="D199" s="183" t="s">
        <v>141</v>
      </c>
      <c r="E199" s="192" t="s">
        <v>19</v>
      </c>
      <c r="F199" s="193" t="s">
        <v>268</v>
      </c>
      <c r="G199" s="191"/>
      <c r="H199" s="194">
        <v>6.8000000000000005E-2</v>
      </c>
      <c r="I199" s="195"/>
      <c r="J199" s="191"/>
      <c r="K199" s="191"/>
      <c r="L199" s="196"/>
      <c r="M199" s="197"/>
      <c r="N199" s="198"/>
      <c r="O199" s="198"/>
      <c r="P199" s="198"/>
      <c r="Q199" s="198"/>
      <c r="R199" s="198"/>
      <c r="S199" s="198"/>
      <c r="T199" s="199"/>
      <c r="AT199" s="200" t="s">
        <v>141</v>
      </c>
      <c r="AU199" s="200" t="s">
        <v>81</v>
      </c>
      <c r="AV199" s="13" t="s">
        <v>81</v>
      </c>
      <c r="AW199" s="13" t="s">
        <v>35</v>
      </c>
      <c r="AX199" s="13" t="s">
        <v>74</v>
      </c>
      <c r="AY199" s="200" t="s">
        <v>128</v>
      </c>
    </row>
    <row r="200" spans="1:65" s="15" customFormat="1" ht="11.25">
      <c r="B200" s="212"/>
      <c r="C200" s="213"/>
      <c r="D200" s="183" t="s">
        <v>141</v>
      </c>
      <c r="E200" s="214" t="s">
        <v>19</v>
      </c>
      <c r="F200" s="215" t="s">
        <v>269</v>
      </c>
      <c r="G200" s="213"/>
      <c r="H200" s="214" t="s">
        <v>19</v>
      </c>
      <c r="I200" s="216"/>
      <c r="J200" s="213"/>
      <c r="K200" s="213"/>
      <c r="L200" s="217"/>
      <c r="M200" s="218"/>
      <c r="N200" s="219"/>
      <c r="O200" s="219"/>
      <c r="P200" s="219"/>
      <c r="Q200" s="219"/>
      <c r="R200" s="219"/>
      <c r="S200" s="219"/>
      <c r="T200" s="220"/>
      <c r="AT200" s="221" t="s">
        <v>141</v>
      </c>
      <c r="AU200" s="221" t="s">
        <v>81</v>
      </c>
      <c r="AV200" s="15" t="s">
        <v>79</v>
      </c>
      <c r="AW200" s="15" t="s">
        <v>35</v>
      </c>
      <c r="AX200" s="15" t="s">
        <v>74</v>
      </c>
      <c r="AY200" s="221" t="s">
        <v>128</v>
      </c>
    </row>
    <row r="201" spans="1:65" s="13" customFormat="1" ht="11.25">
      <c r="B201" s="190"/>
      <c r="C201" s="191"/>
      <c r="D201" s="183" t="s">
        <v>141</v>
      </c>
      <c r="E201" s="192" t="s">
        <v>19</v>
      </c>
      <c r="F201" s="193" t="s">
        <v>270</v>
      </c>
      <c r="G201" s="191"/>
      <c r="H201" s="194">
        <v>0.17100000000000001</v>
      </c>
      <c r="I201" s="195"/>
      <c r="J201" s="191"/>
      <c r="K201" s="191"/>
      <c r="L201" s="196"/>
      <c r="M201" s="197"/>
      <c r="N201" s="198"/>
      <c r="O201" s="198"/>
      <c r="P201" s="198"/>
      <c r="Q201" s="198"/>
      <c r="R201" s="198"/>
      <c r="S201" s="198"/>
      <c r="T201" s="199"/>
      <c r="AT201" s="200" t="s">
        <v>141</v>
      </c>
      <c r="AU201" s="200" t="s">
        <v>81</v>
      </c>
      <c r="AV201" s="13" t="s">
        <v>81</v>
      </c>
      <c r="AW201" s="13" t="s">
        <v>35</v>
      </c>
      <c r="AX201" s="13" t="s">
        <v>74</v>
      </c>
      <c r="AY201" s="200" t="s">
        <v>128</v>
      </c>
    </row>
    <row r="202" spans="1:65" s="14" customFormat="1" ht="11.25">
      <c r="B202" s="201"/>
      <c r="C202" s="202"/>
      <c r="D202" s="183" t="s">
        <v>141</v>
      </c>
      <c r="E202" s="203" t="s">
        <v>19</v>
      </c>
      <c r="F202" s="204" t="s">
        <v>143</v>
      </c>
      <c r="G202" s="202"/>
      <c r="H202" s="205">
        <v>0.53800000000000003</v>
      </c>
      <c r="I202" s="206"/>
      <c r="J202" s="202"/>
      <c r="K202" s="202"/>
      <c r="L202" s="207"/>
      <c r="M202" s="208"/>
      <c r="N202" s="209"/>
      <c r="O202" s="209"/>
      <c r="P202" s="209"/>
      <c r="Q202" s="209"/>
      <c r="R202" s="209"/>
      <c r="S202" s="209"/>
      <c r="T202" s="210"/>
      <c r="AT202" s="211" t="s">
        <v>141</v>
      </c>
      <c r="AU202" s="211" t="s">
        <v>81</v>
      </c>
      <c r="AV202" s="14" t="s">
        <v>135</v>
      </c>
      <c r="AW202" s="14" t="s">
        <v>35</v>
      </c>
      <c r="AX202" s="14" t="s">
        <v>79</v>
      </c>
      <c r="AY202" s="211" t="s">
        <v>128</v>
      </c>
    </row>
    <row r="203" spans="1:65" s="12" customFormat="1" ht="22.9" customHeight="1">
      <c r="B203" s="154"/>
      <c r="C203" s="155"/>
      <c r="D203" s="156" t="s">
        <v>73</v>
      </c>
      <c r="E203" s="168" t="s">
        <v>155</v>
      </c>
      <c r="F203" s="168" t="s">
        <v>271</v>
      </c>
      <c r="G203" s="155"/>
      <c r="H203" s="155"/>
      <c r="I203" s="158"/>
      <c r="J203" s="169">
        <f>BK203</f>
        <v>0</v>
      </c>
      <c r="K203" s="155"/>
      <c r="L203" s="160"/>
      <c r="M203" s="161"/>
      <c r="N203" s="162"/>
      <c r="O203" s="162"/>
      <c r="P203" s="163">
        <f>SUM(P204:P241)</f>
        <v>0</v>
      </c>
      <c r="Q203" s="162"/>
      <c r="R203" s="163">
        <f>SUM(R204:R241)</f>
        <v>20.813797010000002</v>
      </c>
      <c r="S203" s="162"/>
      <c r="T203" s="164">
        <f>SUM(T204:T241)</f>
        <v>0</v>
      </c>
      <c r="AR203" s="165" t="s">
        <v>79</v>
      </c>
      <c r="AT203" s="166" t="s">
        <v>73</v>
      </c>
      <c r="AU203" s="166" t="s">
        <v>79</v>
      </c>
      <c r="AY203" s="165" t="s">
        <v>128</v>
      </c>
      <c r="BK203" s="167">
        <f>SUM(BK204:BK241)</f>
        <v>0</v>
      </c>
    </row>
    <row r="204" spans="1:65" s="2" customFormat="1" ht="21.75" customHeight="1">
      <c r="A204" s="36"/>
      <c r="B204" s="37"/>
      <c r="C204" s="170" t="s">
        <v>272</v>
      </c>
      <c r="D204" s="170" t="s">
        <v>130</v>
      </c>
      <c r="E204" s="171" t="s">
        <v>273</v>
      </c>
      <c r="F204" s="172" t="s">
        <v>274</v>
      </c>
      <c r="G204" s="173" t="s">
        <v>205</v>
      </c>
      <c r="H204" s="174">
        <v>8.8249999999999993</v>
      </c>
      <c r="I204" s="175"/>
      <c r="J204" s="176">
        <f>ROUND(I204*H204,2)</f>
        <v>0</v>
      </c>
      <c r="K204" s="172" t="s">
        <v>134</v>
      </c>
      <c r="L204" s="41"/>
      <c r="M204" s="177" t="s">
        <v>19</v>
      </c>
      <c r="N204" s="178" t="s">
        <v>45</v>
      </c>
      <c r="O204" s="66"/>
      <c r="P204" s="179">
        <f>O204*H204</f>
        <v>0</v>
      </c>
      <c r="Q204" s="179">
        <v>0.54959999999999998</v>
      </c>
      <c r="R204" s="179">
        <f>Q204*H204</f>
        <v>4.8502199999999993</v>
      </c>
      <c r="S204" s="179">
        <v>0</v>
      </c>
      <c r="T204" s="180">
        <f>S204*H204</f>
        <v>0</v>
      </c>
      <c r="U204" s="36"/>
      <c r="V204" s="36"/>
      <c r="W204" s="36"/>
      <c r="X204" s="36"/>
      <c r="Y204" s="36"/>
      <c r="Z204" s="36"/>
      <c r="AA204" s="36"/>
      <c r="AB204" s="36"/>
      <c r="AC204" s="36"/>
      <c r="AD204" s="36"/>
      <c r="AE204" s="36"/>
      <c r="AR204" s="181" t="s">
        <v>135</v>
      </c>
      <c r="AT204" s="181" t="s">
        <v>130</v>
      </c>
      <c r="AU204" s="181" t="s">
        <v>81</v>
      </c>
      <c r="AY204" s="19" t="s">
        <v>128</v>
      </c>
      <c r="BE204" s="182">
        <f>IF(N204="základní",J204,0)</f>
        <v>0</v>
      </c>
      <c r="BF204" s="182">
        <f>IF(N204="snížená",J204,0)</f>
        <v>0</v>
      </c>
      <c r="BG204" s="182">
        <f>IF(N204="zákl. přenesená",J204,0)</f>
        <v>0</v>
      </c>
      <c r="BH204" s="182">
        <f>IF(N204="sníž. přenesená",J204,0)</f>
        <v>0</v>
      </c>
      <c r="BI204" s="182">
        <f>IF(N204="nulová",J204,0)</f>
        <v>0</v>
      </c>
      <c r="BJ204" s="19" t="s">
        <v>79</v>
      </c>
      <c r="BK204" s="182">
        <f>ROUND(I204*H204,2)</f>
        <v>0</v>
      </c>
      <c r="BL204" s="19" t="s">
        <v>135</v>
      </c>
      <c r="BM204" s="181" t="s">
        <v>275</v>
      </c>
    </row>
    <row r="205" spans="1:65" s="2" customFormat="1" ht="19.5">
      <c r="A205" s="36"/>
      <c r="B205" s="37"/>
      <c r="C205" s="38"/>
      <c r="D205" s="183" t="s">
        <v>137</v>
      </c>
      <c r="E205" s="38"/>
      <c r="F205" s="184" t="s">
        <v>276</v>
      </c>
      <c r="G205" s="38"/>
      <c r="H205" s="38"/>
      <c r="I205" s="185"/>
      <c r="J205" s="38"/>
      <c r="K205" s="38"/>
      <c r="L205" s="41"/>
      <c r="M205" s="186"/>
      <c r="N205" s="187"/>
      <c r="O205" s="66"/>
      <c r="P205" s="66"/>
      <c r="Q205" s="66"/>
      <c r="R205" s="66"/>
      <c r="S205" s="66"/>
      <c r="T205" s="67"/>
      <c r="U205" s="36"/>
      <c r="V205" s="36"/>
      <c r="W205" s="36"/>
      <c r="X205" s="36"/>
      <c r="Y205" s="36"/>
      <c r="Z205" s="36"/>
      <c r="AA205" s="36"/>
      <c r="AB205" s="36"/>
      <c r="AC205" s="36"/>
      <c r="AD205" s="36"/>
      <c r="AE205" s="36"/>
      <c r="AT205" s="19" t="s">
        <v>137</v>
      </c>
      <c r="AU205" s="19" t="s">
        <v>81</v>
      </c>
    </row>
    <row r="206" spans="1:65" s="2" customFormat="1" ht="11.25">
      <c r="A206" s="36"/>
      <c r="B206" s="37"/>
      <c r="C206" s="38"/>
      <c r="D206" s="188" t="s">
        <v>139</v>
      </c>
      <c r="E206" s="38"/>
      <c r="F206" s="189" t="s">
        <v>277</v>
      </c>
      <c r="G206" s="38"/>
      <c r="H206" s="38"/>
      <c r="I206" s="185"/>
      <c r="J206" s="38"/>
      <c r="K206" s="38"/>
      <c r="L206" s="41"/>
      <c r="M206" s="186"/>
      <c r="N206" s="187"/>
      <c r="O206" s="66"/>
      <c r="P206" s="66"/>
      <c r="Q206" s="66"/>
      <c r="R206" s="66"/>
      <c r="S206" s="66"/>
      <c r="T206" s="67"/>
      <c r="U206" s="36"/>
      <c r="V206" s="36"/>
      <c r="W206" s="36"/>
      <c r="X206" s="36"/>
      <c r="Y206" s="36"/>
      <c r="Z206" s="36"/>
      <c r="AA206" s="36"/>
      <c r="AB206" s="36"/>
      <c r="AC206" s="36"/>
      <c r="AD206" s="36"/>
      <c r="AE206" s="36"/>
      <c r="AT206" s="19" t="s">
        <v>139</v>
      </c>
      <c r="AU206" s="19" t="s">
        <v>81</v>
      </c>
    </row>
    <row r="207" spans="1:65" s="15" customFormat="1" ht="11.25">
      <c r="B207" s="212"/>
      <c r="C207" s="213"/>
      <c r="D207" s="183" t="s">
        <v>141</v>
      </c>
      <c r="E207" s="214" t="s">
        <v>19</v>
      </c>
      <c r="F207" s="215" t="s">
        <v>278</v>
      </c>
      <c r="G207" s="213"/>
      <c r="H207" s="214" t="s">
        <v>19</v>
      </c>
      <c r="I207" s="216"/>
      <c r="J207" s="213"/>
      <c r="K207" s="213"/>
      <c r="L207" s="217"/>
      <c r="M207" s="218"/>
      <c r="N207" s="219"/>
      <c r="O207" s="219"/>
      <c r="P207" s="219"/>
      <c r="Q207" s="219"/>
      <c r="R207" s="219"/>
      <c r="S207" s="219"/>
      <c r="T207" s="220"/>
      <c r="AT207" s="221" t="s">
        <v>141</v>
      </c>
      <c r="AU207" s="221" t="s">
        <v>81</v>
      </c>
      <c r="AV207" s="15" t="s">
        <v>79</v>
      </c>
      <c r="AW207" s="15" t="s">
        <v>35</v>
      </c>
      <c r="AX207" s="15" t="s">
        <v>74</v>
      </c>
      <c r="AY207" s="221" t="s">
        <v>128</v>
      </c>
    </row>
    <row r="208" spans="1:65" s="13" customFormat="1" ht="11.25">
      <c r="B208" s="190"/>
      <c r="C208" s="191"/>
      <c r="D208" s="183" t="s">
        <v>141</v>
      </c>
      <c r="E208" s="192" t="s">
        <v>19</v>
      </c>
      <c r="F208" s="193" t="s">
        <v>279</v>
      </c>
      <c r="G208" s="191"/>
      <c r="H208" s="194">
        <v>8.8249999999999993</v>
      </c>
      <c r="I208" s="195"/>
      <c r="J208" s="191"/>
      <c r="K208" s="191"/>
      <c r="L208" s="196"/>
      <c r="M208" s="197"/>
      <c r="N208" s="198"/>
      <c r="O208" s="198"/>
      <c r="P208" s="198"/>
      <c r="Q208" s="198"/>
      <c r="R208" s="198"/>
      <c r="S208" s="198"/>
      <c r="T208" s="199"/>
      <c r="AT208" s="200" t="s">
        <v>141</v>
      </c>
      <c r="AU208" s="200" t="s">
        <v>81</v>
      </c>
      <c r="AV208" s="13" t="s">
        <v>81</v>
      </c>
      <c r="AW208" s="13" t="s">
        <v>35</v>
      </c>
      <c r="AX208" s="13" t="s">
        <v>74</v>
      </c>
      <c r="AY208" s="200" t="s">
        <v>128</v>
      </c>
    </row>
    <row r="209" spans="1:65" s="14" customFormat="1" ht="11.25">
      <c r="B209" s="201"/>
      <c r="C209" s="202"/>
      <c r="D209" s="183" t="s">
        <v>141</v>
      </c>
      <c r="E209" s="203" t="s">
        <v>19</v>
      </c>
      <c r="F209" s="204" t="s">
        <v>143</v>
      </c>
      <c r="G209" s="202"/>
      <c r="H209" s="205">
        <v>8.8249999999999993</v>
      </c>
      <c r="I209" s="206"/>
      <c r="J209" s="202"/>
      <c r="K209" s="202"/>
      <c r="L209" s="207"/>
      <c r="M209" s="208"/>
      <c r="N209" s="209"/>
      <c r="O209" s="209"/>
      <c r="P209" s="209"/>
      <c r="Q209" s="209"/>
      <c r="R209" s="209"/>
      <c r="S209" s="209"/>
      <c r="T209" s="210"/>
      <c r="AT209" s="211" t="s">
        <v>141</v>
      </c>
      <c r="AU209" s="211" t="s">
        <v>81</v>
      </c>
      <c r="AV209" s="14" t="s">
        <v>135</v>
      </c>
      <c r="AW209" s="14" t="s">
        <v>35</v>
      </c>
      <c r="AX209" s="14" t="s">
        <v>79</v>
      </c>
      <c r="AY209" s="211" t="s">
        <v>128</v>
      </c>
    </row>
    <row r="210" spans="1:65" s="2" customFormat="1" ht="16.5" customHeight="1">
      <c r="A210" s="36"/>
      <c r="B210" s="37"/>
      <c r="C210" s="170" t="s">
        <v>280</v>
      </c>
      <c r="D210" s="170" t="s">
        <v>130</v>
      </c>
      <c r="E210" s="171" t="s">
        <v>281</v>
      </c>
      <c r="F210" s="172" t="s">
        <v>282</v>
      </c>
      <c r="G210" s="173" t="s">
        <v>205</v>
      </c>
      <c r="H210" s="174">
        <v>80.305000000000007</v>
      </c>
      <c r="I210" s="175"/>
      <c r="J210" s="176">
        <f>ROUND(I210*H210,2)</f>
        <v>0</v>
      </c>
      <c r="K210" s="172" t="s">
        <v>134</v>
      </c>
      <c r="L210" s="41"/>
      <c r="M210" s="177" t="s">
        <v>19</v>
      </c>
      <c r="N210" s="178" t="s">
        <v>45</v>
      </c>
      <c r="O210" s="66"/>
      <c r="P210" s="179">
        <f>O210*H210</f>
        <v>0</v>
      </c>
      <c r="Q210" s="179">
        <v>0.18249000000000001</v>
      </c>
      <c r="R210" s="179">
        <f>Q210*H210</f>
        <v>14.654859450000002</v>
      </c>
      <c r="S210" s="179">
        <v>0</v>
      </c>
      <c r="T210" s="180">
        <f>S210*H210</f>
        <v>0</v>
      </c>
      <c r="U210" s="36"/>
      <c r="V210" s="36"/>
      <c r="W210" s="36"/>
      <c r="X210" s="36"/>
      <c r="Y210" s="36"/>
      <c r="Z210" s="36"/>
      <c r="AA210" s="36"/>
      <c r="AB210" s="36"/>
      <c r="AC210" s="36"/>
      <c r="AD210" s="36"/>
      <c r="AE210" s="36"/>
      <c r="AR210" s="181" t="s">
        <v>135</v>
      </c>
      <c r="AT210" s="181" t="s">
        <v>130</v>
      </c>
      <c r="AU210" s="181" t="s">
        <v>81</v>
      </c>
      <c r="AY210" s="19" t="s">
        <v>128</v>
      </c>
      <c r="BE210" s="182">
        <f>IF(N210="základní",J210,0)</f>
        <v>0</v>
      </c>
      <c r="BF210" s="182">
        <f>IF(N210="snížená",J210,0)</f>
        <v>0</v>
      </c>
      <c r="BG210" s="182">
        <f>IF(N210="zákl. přenesená",J210,0)</f>
        <v>0</v>
      </c>
      <c r="BH210" s="182">
        <f>IF(N210="sníž. přenesená",J210,0)</f>
        <v>0</v>
      </c>
      <c r="BI210" s="182">
        <f>IF(N210="nulová",J210,0)</f>
        <v>0</v>
      </c>
      <c r="BJ210" s="19" t="s">
        <v>79</v>
      </c>
      <c r="BK210" s="182">
        <f>ROUND(I210*H210,2)</f>
        <v>0</v>
      </c>
      <c r="BL210" s="19" t="s">
        <v>135</v>
      </c>
      <c r="BM210" s="181" t="s">
        <v>283</v>
      </c>
    </row>
    <row r="211" spans="1:65" s="2" customFormat="1" ht="19.5">
      <c r="A211" s="36"/>
      <c r="B211" s="37"/>
      <c r="C211" s="38"/>
      <c r="D211" s="183" t="s">
        <v>137</v>
      </c>
      <c r="E211" s="38"/>
      <c r="F211" s="184" t="s">
        <v>284</v>
      </c>
      <c r="G211" s="38"/>
      <c r="H211" s="38"/>
      <c r="I211" s="185"/>
      <c r="J211" s="38"/>
      <c r="K211" s="38"/>
      <c r="L211" s="41"/>
      <c r="M211" s="186"/>
      <c r="N211" s="187"/>
      <c r="O211" s="66"/>
      <c r="P211" s="66"/>
      <c r="Q211" s="66"/>
      <c r="R211" s="66"/>
      <c r="S211" s="66"/>
      <c r="T211" s="67"/>
      <c r="U211" s="36"/>
      <c r="V211" s="36"/>
      <c r="W211" s="36"/>
      <c r="X211" s="36"/>
      <c r="Y211" s="36"/>
      <c r="Z211" s="36"/>
      <c r="AA211" s="36"/>
      <c r="AB211" s="36"/>
      <c r="AC211" s="36"/>
      <c r="AD211" s="36"/>
      <c r="AE211" s="36"/>
      <c r="AT211" s="19" t="s">
        <v>137</v>
      </c>
      <c r="AU211" s="19" t="s">
        <v>81</v>
      </c>
    </row>
    <row r="212" spans="1:65" s="2" customFormat="1" ht="11.25">
      <c r="A212" s="36"/>
      <c r="B212" s="37"/>
      <c r="C212" s="38"/>
      <c r="D212" s="188" t="s">
        <v>139</v>
      </c>
      <c r="E212" s="38"/>
      <c r="F212" s="189" t="s">
        <v>285</v>
      </c>
      <c r="G212" s="38"/>
      <c r="H212" s="38"/>
      <c r="I212" s="185"/>
      <c r="J212" s="38"/>
      <c r="K212" s="38"/>
      <c r="L212" s="41"/>
      <c r="M212" s="186"/>
      <c r="N212" s="187"/>
      <c r="O212" s="66"/>
      <c r="P212" s="66"/>
      <c r="Q212" s="66"/>
      <c r="R212" s="66"/>
      <c r="S212" s="66"/>
      <c r="T212" s="67"/>
      <c r="U212" s="36"/>
      <c r="V212" s="36"/>
      <c r="W212" s="36"/>
      <c r="X212" s="36"/>
      <c r="Y212" s="36"/>
      <c r="Z212" s="36"/>
      <c r="AA212" s="36"/>
      <c r="AB212" s="36"/>
      <c r="AC212" s="36"/>
      <c r="AD212" s="36"/>
      <c r="AE212" s="36"/>
      <c r="AT212" s="19" t="s">
        <v>139</v>
      </c>
      <c r="AU212" s="19" t="s">
        <v>81</v>
      </c>
    </row>
    <row r="213" spans="1:65" s="13" customFormat="1" ht="11.25">
      <c r="B213" s="190"/>
      <c r="C213" s="191"/>
      <c r="D213" s="183" t="s">
        <v>141</v>
      </c>
      <c r="E213" s="192" t="s">
        <v>19</v>
      </c>
      <c r="F213" s="193" t="s">
        <v>286</v>
      </c>
      <c r="G213" s="191"/>
      <c r="H213" s="194">
        <v>79.424999999999997</v>
      </c>
      <c r="I213" s="195"/>
      <c r="J213" s="191"/>
      <c r="K213" s="191"/>
      <c r="L213" s="196"/>
      <c r="M213" s="197"/>
      <c r="N213" s="198"/>
      <c r="O213" s="198"/>
      <c r="P213" s="198"/>
      <c r="Q213" s="198"/>
      <c r="R213" s="198"/>
      <c r="S213" s="198"/>
      <c r="T213" s="199"/>
      <c r="AT213" s="200" t="s">
        <v>141</v>
      </c>
      <c r="AU213" s="200" t="s">
        <v>81</v>
      </c>
      <c r="AV213" s="13" t="s">
        <v>81</v>
      </c>
      <c r="AW213" s="13" t="s">
        <v>35</v>
      </c>
      <c r="AX213" s="13" t="s">
        <v>74</v>
      </c>
      <c r="AY213" s="200" t="s">
        <v>128</v>
      </c>
    </row>
    <row r="214" spans="1:65" s="13" customFormat="1" ht="11.25">
      <c r="B214" s="190"/>
      <c r="C214" s="191"/>
      <c r="D214" s="183" t="s">
        <v>141</v>
      </c>
      <c r="E214" s="192" t="s">
        <v>19</v>
      </c>
      <c r="F214" s="193" t="s">
        <v>287</v>
      </c>
      <c r="G214" s="191"/>
      <c r="H214" s="194">
        <v>0.88</v>
      </c>
      <c r="I214" s="195"/>
      <c r="J214" s="191"/>
      <c r="K214" s="191"/>
      <c r="L214" s="196"/>
      <c r="M214" s="197"/>
      <c r="N214" s="198"/>
      <c r="O214" s="198"/>
      <c r="P214" s="198"/>
      <c r="Q214" s="198"/>
      <c r="R214" s="198"/>
      <c r="S214" s="198"/>
      <c r="T214" s="199"/>
      <c r="AT214" s="200" t="s">
        <v>141</v>
      </c>
      <c r="AU214" s="200" t="s">
        <v>81</v>
      </c>
      <c r="AV214" s="13" t="s">
        <v>81</v>
      </c>
      <c r="AW214" s="13" t="s">
        <v>35</v>
      </c>
      <c r="AX214" s="13" t="s">
        <v>74</v>
      </c>
      <c r="AY214" s="200" t="s">
        <v>128</v>
      </c>
    </row>
    <row r="215" spans="1:65" s="14" customFormat="1" ht="11.25">
      <c r="B215" s="201"/>
      <c r="C215" s="202"/>
      <c r="D215" s="183" t="s">
        <v>141</v>
      </c>
      <c r="E215" s="203" t="s">
        <v>19</v>
      </c>
      <c r="F215" s="204" t="s">
        <v>143</v>
      </c>
      <c r="G215" s="202"/>
      <c r="H215" s="205">
        <v>80.305000000000007</v>
      </c>
      <c r="I215" s="206"/>
      <c r="J215" s="202"/>
      <c r="K215" s="202"/>
      <c r="L215" s="207"/>
      <c r="M215" s="208"/>
      <c r="N215" s="209"/>
      <c r="O215" s="209"/>
      <c r="P215" s="209"/>
      <c r="Q215" s="209"/>
      <c r="R215" s="209"/>
      <c r="S215" s="209"/>
      <c r="T215" s="210"/>
      <c r="AT215" s="211" t="s">
        <v>141</v>
      </c>
      <c r="AU215" s="211" t="s">
        <v>81</v>
      </c>
      <c r="AV215" s="14" t="s">
        <v>135</v>
      </c>
      <c r="AW215" s="14" t="s">
        <v>35</v>
      </c>
      <c r="AX215" s="14" t="s">
        <v>79</v>
      </c>
      <c r="AY215" s="211" t="s">
        <v>128</v>
      </c>
    </row>
    <row r="216" spans="1:65" s="2" customFormat="1" ht="16.5" customHeight="1">
      <c r="A216" s="36"/>
      <c r="B216" s="37"/>
      <c r="C216" s="170" t="s">
        <v>288</v>
      </c>
      <c r="D216" s="170" t="s">
        <v>130</v>
      </c>
      <c r="E216" s="171" t="s">
        <v>289</v>
      </c>
      <c r="F216" s="172" t="s">
        <v>290</v>
      </c>
      <c r="G216" s="173" t="s">
        <v>176</v>
      </c>
      <c r="H216" s="174">
        <v>4.8000000000000001E-2</v>
      </c>
      <c r="I216" s="175"/>
      <c r="J216" s="176">
        <f>ROUND(I216*H216,2)</f>
        <v>0</v>
      </c>
      <c r="K216" s="172" t="s">
        <v>134</v>
      </c>
      <c r="L216" s="41"/>
      <c r="M216" s="177" t="s">
        <v>19</v>
      </c>
      <c r="N216" s="178" t="s">
        <v>45</v>
      </c>
      <c r="O216" s="66"/>
      <c r="P216" s="179">
        <f>O216*H216</f>
        <v>0</v>
      </c>
      <c r="Q216" s="179">
        <v>1.04922</v>
      </c>
      <c r="R216" s="179">
        <f>Q216*H216</f>
        <v>5.0362560000000001E-2</v>
      </c>
      <c r="S216" s="179">
        <v>0</v>
      </c>
      <c r="T216" s="180">
        <f>S216*H216</f>
        <v>0</v>
      </c>
      <c r="U216" s="36"/>
      <c r="V216" s="36"/>
      <c r="W216" s="36"/>
      <c r="X216" s="36"/>
      <c r="Y216" s="36"/>
      <c r="Z216" s="36"/>
      <c r="AA216" s="36"/>
      <c r="AB216" s="36"/>
      <c r="AC216" s="36"/>
      <c r="AD216" s="36"/>
      <c r="AE216" s="36"/>
      <c r="AR216" s="181" t="s">
        <v>135</v>
      </c>
      <c r="AT216" s="181" t="s">
        <v>130</v>
      </c>
      <c r="AU216" s="181" t="s">
        <v>81</v>
      </c>
      <c r="AY216" s="19" t="s">
        <v>128</v>
      </c>
      <c r="BE216" s="182">
        <f>IF(N216="základní",J216,0)</f>
        <v>0</v>
      </c>
      <c r="BF216" s="182">
        <f>IF(N216="snížená",J216,0)</f>
        <v>0</v>
      </c>
      <c r="BG216" s="182">
        <f>IF(N216="zákl. přenesená",J216,0)</f>
        <v>0</v>
      </c>
      <c r="BH216" s="182">
        <f>IF(N216="sníž. přenesená",J216,0)</f>
        <v>0</v>
      </c>
      <c r="BI216" s="182">
        <f>IF(N216="nulová",J216,0)</f>
        <v>0</v>
      </c>
      <c r="BJ216" s="19" t="s">
        <v>79</v>
      </c>
      <c r="BK216" s="182">
        <f>ROUND(I216*H216,2)</f>
        <v>0</v>
      </c>
      <c r="BL216" s="19" t="s">
        <v>135</v>
      </c>
      <c r="BM216" s="181" t="s">
        <v>291</v>
      </c>
    </row>
    <row r="217" spans="1:65" s="2" customFormat="1" ht="19.5">
      <c r="A217" s="36"/>
      <c r="B217" s="37"/>
      <c r="C217" s="38"/>
      <c r="D217" s="183" t="s">
        <v>137</v>
      </c>
      <c r="E217" s="38"/>
      <c r="F217" s="184" t="s">
        <v>292</v>
      </c>
      <c r="G217" s="38"/>
      <c r="H217" s="38"/>
      <c r="I217" s="185"/>
      <c r="J217" s="38"/>
      <c r="K217" s="38"/>
      <c r="L217" s="41"/>
      <c r="M217" s="186"/>
      <c r="N217" s="187"/>
      <c r="O217" s="66"/>
      <c r="P217" s="66"/>
      <c r="Q217" s="66"/>
      <c r="R217" s="66"/>
      <c r="S217" s="66"/>
      <c r="T217" s="67"/>
      <c r="U217" s="36"/>
      <c r="V217" s="36"/>
      <c r="W217" s="36"/>
      <c r="X217" s="36"/>
      <c r="Y217" s="36"/>
      <c r="Z217" s="36"/>
      <c r="AA217" s="36"/>
      <c r="AB217" s="36"/>
      <c r="AC217" s="36"/>
      <c r="AD217" s="36"/>
      <c r="AE217" s="36"/>
      <c r="AT217" s="19" t="s">
        <v>137</v>
      </c>
      <c r="AU217" s="19" t="s">
        <v>81</v>
      </c>
    </row>
    <row r="218" spans="1:65" s="2" customFormat="1" ht="11.25">
      <c r="A218" s="36"/>
      <c r="B218" s="37"/>
      <c r="C218" s="38"/>
      <c r="D218" s="188" t="s">
        <v>139</v>
      </c>
      <c r="E218" s="38"/>
      <c r="F218" s="189" t="s">
        <v>293</v>
      </c>
      <c r="G218" s="38"/>
      <c r="H218" s="38"/>
      <c r="I218" s="185"/>
      <c r="J218" s="38"/>
      <c r="K218" s="38"/>
      <c r="L218" s="41"/>
      <c r="M218" s="186"/>
      <c r="N218" s="187"/>
      <c r="O218" s="66"/>
      <c r="P218" s="66"/>
      <c r="Q218" s="66"/>
      <c r="R218" s="66"/>
      <c r="S218" s="66"/>
      <c r="T218" s="67"/>
      <c r="U218" s="36"/>
      <c r="V218" s="36"/>
      <c r="W218" s="36"/>
      <c r="X218" s="36"/>
      <c r="Y218" s="36"/>
      <c r="Z218" s="36"/>
      <c r="AA218" s="36"/>
      <c r="AB218" s="36"/>
      <c r="AC218" s="36"/>
      <c r="AD218" s="36"/>
      <c r="AE218" s="36"/>
      <c r="AT218" s="19" t="s">
        <v>139</v>
      </c>
      <c r="AU218" s="19" t="s">
        <v>81</v>
      </c>
    </row>
    <row r="219" spans="1:65" s="15" customFormat="1" ht="11.25">
      <c r="B219" s="212"/>
      <c r="C219" s="213"/>
      <c r="D219" s="183" t="s">
        <v>141</v>
      </c>
      <c r="E219" s="214" t="s">
        <v>19</v>
      </c>
      <c r="F219" s="215" t="s">
        <v>278</v>
      </c>
      <c r="G219" s="213"/>
      <c r="H219" s="214" t="s">
        <v>19</v>
      </c>
      <c r="I219" s="216"/>
      <c r="J219" s="213"/>
      <c r="K219" s="213"/>
      <c r="L219" s="217"/>
      <c r="M219" s="218"/>
      <c r="N219" s="219"/>
      <c r="O219" s="219"/>
      <c r="P219" s="219"/>
      <c r="Q219" s="219"/>
      <c r="R219" s="219"/>
      <c r="S219" s="219"/>
      <c r="T219" s="220"/>
      <c r="AT219" s="221" t="s">
        <v>141</v>
      </c>
      <c r="AU219" s="221" t="s">
        <v>81</v>
      </c>
      <c r="AV219" s="15" t="s">
        <v>79</v>
      </c>
      <c r="AW219" s="15" t="s">
        <v>35</v>
      </c>
      <c r="AX219" s="15" t="s">
        <v>74</v>
      </c>
      <c r="AY219" s="221" t="s">
        <v>128</v>
      </c>
    </row>
    <row r="220" spans="1:65" s="13" customFormat="1" ht="11.25">
      <c r="B220" s="190"/>
      <c r="C220" s="191"/>
      <c r="D220" s="183" t="s">
        <v>141</v>
      </c>
      <c r="E220" s="192" t="s">
        <v>19</v>
      </c>
      <c r="F220" s="193" t="s">
        <v>294</v>
      </c>
      <c r="G220" s="191"/>
      <c r="H220" s="194">
        <v>4.8000000000000001E-2</v>
      </c>
      <c r="I220" s="195"/>
      <c r="J220" s="191"/>
      <c r="K220" s="191"/>
      <c r="L220" s="196"/>
      <c r="M220" s="197"/>
      <c r="N220" s="198"/>
      <c r="O220" s="198"/>
      <c r="P220" s="198"/>
      <c r="Q220" s="198"/>
      <c r="R220" s="198"/>
      <c r="S220" s="198"/>
      <c r="T220" s="199"/>
      <c r="AT220" s="200" t="s">
        <v>141</v>
      </c>
      <c r="AU220" s="200" t="s">
        <v>81</v>
      </c>
      <c r="AV220" s="13" t="s">
        <v>81</v>
      </c>
      <c r="AW220" s="13" t="s">
        <v>35</v>
      </c>
      <c r="AX220" s="13" t="s">
        <v>74</v>
      </c>
      <c r="AY220" s="200" t="s">
        <v>128</v>
      </c>
    </row>
    <row r="221" spans="1:65" s="14" customFormat="1" ht="11.25">
      <c r="B221" s="201"/>
      <c r="C221" s="202"/>
      <c r="D221" s="183" t="s">
        <v>141</v>
      </c>
      <c r="E221" s="203" t="s">
        <v>19</v>
      </c>
      <c r="F221" s="204" t="s">
        <v>143</v>
      </c>
      <c r="G221" s="202"/>
      <c r="H221" s="205">
        <v>4.8000000000000001E-2</v>
      </c>
      <c r="I221" s="206"/>
      <c r="J221" s="202"/>
      <c r="K221" s="202"/>
      <c r="L221" s="207"/>
      <c r="M221" s="208"/>
      <c r="N221" s="209"/>
      <c r="O221" s="209"/>
      <c r="P221" s="209"/>
      <c r="Q221" s="209"/>
      <c r="R221" s="209"/>
      <c r="S221" s="209"/>
      <c r="T221" s="210"/>
      <c r="AT221" s="211" t="s">
        <v>141</v>
      </c>
      <c r="AU221" s="211" t="s">
        <v>81</v>
      </c>
      <c r="AV221" s="14" t="s">
        <v>135</v>
      </c>
      <c r="AW221" s="14" t="s">
        <v>35</v>
      </c>
      <c r="AX221" s="14" t="s">
        <v>79</v>
      </c>
      <c r="AY221" s="211" t="s">
        <v>128</v>
      </c>
    </row>
    <row r="222" spans="1:65" s="2" customFormat="1" ht="21.75" customHeight="1">
      <c r="A222" s="36"/>
      <c r="B222" s="37"/>
      <c r="C222" s="170" t="s">
        <v>7</v>
      </c>
      <c r="D222" s="170" t="s">
        <v>130</v>
      </c>
      <c r="E222" s="171" t="s">
        <v>295</v>
      </c>
      <c r="F222" s="172" t="s">
        <v>296</v>
      </c>
      <c r="G222" s="173" t="s">
        <v>297</v>
      </c>
      <c r="H222" s="174">
        <v>1</v>
      </c>
      <c r="I222" s="175"/>
      <c r="J222" s="176">
        <f>ROUND(I222*H222,2)</f>
        <v>0</v>
      </c>
      <c r="K222" s="172" t="s">
        <v>134</v>
      </c>
      <c r="L222" s="41"/>
      <c r="M222" s="177" t="s">
        <v>19</v>
      </c>
      <c r="N222" s="178" t="s">
        <v>45</v>
      </c>
      <c r="O222" s="66"/>
      <c r="P222" s="179">
        <f>O222*H222</f>
        <v>0</v>
      </c>
      <c r="Q222" s="179">
        <v>0.51497999999999999</v>
      </c>
      <c r="R222" s="179">
        <f>Q222*H222</f>
        <v>0.51497999999999999</v>
      </c>
      <c r="S222" s="179">
        <v>0</v>
      </c>
      <c r="T222" s="180">
        <f>S222*H222</f>
        <v>0</v>
      </c>
      <c r="U222" s="36"/>
      <c r="V222" s="36"/>
      <c r="W222" s="36"/>
      <c r="X222" s="36"/>
      <c r="Y222" s="36"/>
      <c r="Z222" s="36"/>
      <c r="AA222" s="36"/>
      <c r="AB222" s="36"/>
      <c r="AC222" s="36"/>
      <c r="AD222" s="36"/>
      <c r="AE222" s="36"/>
      <c r="AR222" s="181" t="s">
        <v>135</v>
      </c>
      <c r="AT222" s="181" t="s">
        <v>130</v>
      </c>
      <c r="AU222" s="181" t="s">
        <v>81</v>
      </c>
      <c r="AY222" s="19" t="s">
        <v>128</v>
      </c>
      <c r="BE222" s="182">
        <f>IF(N222="základní",J222,0)</f>
        <v>0</v>
      </c>
      <c r="BF222" s="182">
        <f>IF(N222="snížená",J222,0)</f>
        <v>0</v>
      </c>
      <c r="BG222" s="182">
        <f>IF(N222="zákl. přenesená",J222,0)</f>
        <v>0</v>
      </c>
      <c r="BH222" s="182">
        <f>IF(N222="sníž. přenesená",J222,0)</f>
        <v>0</v>
      </c>
      <c r="BI222" s="182">
        <f>IF(N222="nulová",J222,0)</f>
        <v>0</v>
      </c>
      <c r="BJ222" s="19" t="s">
        <v>79</v>
      </c>
      <c r="BK222" s="182">
        <f>ROUND(I222*H222,2)</f>
        <v>0</v>
      </c>
      <c r="BL222" s="19" t="s">
        <v>135</v>
      </c>
      <c r="BM222" s="181" t="s">
        <v>298</v>
      </c>
    </row>
    <row r="223" spans="1:65" s="2" customFormat="1" ht="19.5">
      <c r="A223" s="36"/>
      <c r="B223" s="37"/>
      <c r="C223" s="38"/>
      <c r="D223" s="183" t="s">
        <v>137</v>
      </c>
      <c r="E223" s="38"/>
      <c r="F223" s="184" t="s">
        <v>299</v>
      </c>
      <c r="G223" s="38"/>
      <c r="H223" s="38"/>
      <c r="I223" s="185"/>
      <c r="J223" s="38"/>
      <c r="K223" s="38"/>
      <c r="L223" s="41"/>
      <c r="M223" s="186"/>
      <c r="N223" s="187"/>
      <c r="O223" s="66"/>
      <c r="P223" s="66"/>
      <c r="Q223" s="66"/>
      <c r="R223" s="66"/>
      <c r="S223" s="66"/>
      <c r="T223" s="67"/>
      <c r="U223" s="36"/>
      <c r="V223" s="36"/>
      <c r="W223" s="36"/>
      <c r="X223" s="36"/>
      <c r="Y223" s="36"/>
      <c r="Z223" s="36"/>
      <c r="AA223" s="36"/>
      <c r="AB223" s="36"/>
      <c r="AC223" s="36"/>
      <c r="AD223" s="36"/>
      <c r="AE223" s="36"/>
      <c r="AT223" s="19" t="s">
        <v>137</v>
      </c>
      <c r="AU223" s="19" t="s">
        <v>81</v>
      </c>
    </row>
    <row r="224" spans="1:65" s="2" customFormat="1" ht="11.25">
      <c r="A224" s="36"/>
      <c r="B224" s="37"/>
      <c r="C224" s="38"/>
      <c r="D224" s="188" t="s">
        <v>139</v>
      </c>
      <c r="E224" s="38"/>
      <c r="F224" s="189" t="s">
        <v>300</v>
      </c>
      <c r="G224" s="38"/>
      <c r="H224" s="38"/>
      <c r="I224" s="185"/>
      <c r="J224" s="38"/>
      <c r="K224" s="38"/>
      <c r="L224" s="41"/>
      <c r="M224" s="186"/>
      <c r="N224" s="187"/>
      <c r="O224" s="66"/>
      <c r="P224" s="66"/>
      <c r="Q224" s="66"/>
      <c r="R224" s="66"/>
      <c r="S224" s="66"/>
      <c r="T224" s="67"/>
      <c r="U224" s="36"/>
      <c r="V224" s="36"/>
      <c r="W224" s="36"/>
      <c r="X224" s="36"/>
      <c r="Y224" s="36"/>
      <c r="Z224" s="36"/>
      <c r="AA224" s="36"/>
      <c r="AB224" s="36"/>
      <c r="AC224" s="36"/>
      <c r="AD224" s="36"/>
      <c r="AE224" s="36"/>
      <c r="AT224" s="19" t="s">
        <v>139</v>
      </c>
      <c r="AU224" s="19" t="s">
        <v>81</v>
      </c>
    </row>
    <row r="225" spans="1:65" s="2" customFormat="1" ht="24.2" customHeight="1">
      <c r="A225" s="36"/>
      <c r="B225" s="37"/>
      <c r="C225" s="170" t="s">
        <v>301</v>
      </c>
      <c r="D225" s="170" t="s">
        <v>130</v>
      </c>
      <c r="E225" s="171" t="s">
        <v>302</v>
      </c>
      <c r="F225" s="172" t="s">
        <v>303</v>
      </c>
      <c r="G225" s="173" t="s">
        <v>304</v>
      </c>
      <c r="H225" s="174">
        <v>2.25</v>
      </c>
      <c r="I225" s="175"/>
      <c r="J225" s="176">
        <f>ROUND(I225*H225,2)</f>
        <v>0</v>
      </c>
      <c r="K225" s="172" t="s">
        <v>134</v>
      </c>
      <c r="L225" s="41"/>
      <c r="M225" s="177" t="s">
        <v>19</v>
      </c>
      <c r="N225" s="178" t="s">
        <v>45</v>
      </c>
      <c r="O225" s="66"/>
      <c r="P225" s="179">
        <f>O225*H225</f>
        <v>0</v>
      </c>
      <c r="Q225" s="179">
        <v>0.14247000000000001</v>
      </c>
      <c r="R225" s="179">
        <f>Q225*H225</f>
        <v>0.32055750000000005</v>
      </c>
      <c r="S225" s="179">
        <v>0</v>
      </c>
      <c r="T225" s="180">
        <f>S225*H225</f>
        <v>0</v>
      </c>
      <c r="U225" s="36"/>
      <c r="V225" s="36"/>
      <c r="W225" s="36"/>
      <c r="X225" s="36"/>
      <c r="Y225" s="36"/>
      <c r="Z225" s="36"/>
      <c r="AA225" s="36"/>
      <c r="AB225" s="36"/>
      <c r="AC225" s="36"/>
      <c r="AD225" s="36"/>
      <c r="AE225" s="36"/>
      <c r="AR225" s="181" t="s">
        <v>135</v>
      </c>
      <c r="AT225" s="181" t="s">
        <v>130</v>
      </c>
      <c r="AU225" s="181" t="s">
        <v>81</v>
      </c>
      <c r="AY225" s="19" t="s">
        <v>128</v>
      </c>
      <c r="BE225" s="182">
        <f>IF(N225="základní",J225,0)</f>
        <v>0</v>
      </c>
      <c r="BF225" s="182">
        <f>IF(N225="snížená",J225,0)</f>
        <v>0</v>
      </c>
      <c r="BG225" s="182">
        <f>IF(N225="zákl. přenesená",J225,0)</f>
        <v>0</v>
      </c>
      <c r="BH225" s="182">
        <f>IF(N225="sníž. přenesená",J225,0)</f>
        <v>0</v>
      </c>
      <c r="BI225" s="182">
        <f>IF(N225="nulová",J225,0)</f>
        <v>0</v>
      </c>
      <c r="BJ225" s="19" t="s">
        <v>79</v>
      </c>
      <c r="BK225" s="182">
        <f>ROUND(I225*H225,2)</f>
        <v>0</v>
      </c>
      <c r="BL225" s="19" t="s">
        <v>135</v>
      </c>
      <c r="BM225" s="181" t="s">
        <v>305</v>
      </c>
    </row>
    <row r="226" spans="1:65" s="2" customFormat="1" ht="19.5">
      <c r="A226" s="36"/>
      <c r="B226" s="37"/>
      <c r="C226" s="38"/>
      <c r="D226" s="183" t="s">
        <v>137</v>
      </c>
      <c r="E226" s="38"/>
      <c r="F226" s="184" t="s">
        <v>306</v>
      </c>
      <c r="G226" s="38"/>
      <c r="H226" s="38"/>
      <c r="I226" s="185"/>
      <c r="J226" s="38"/>
      <c r="K226" s="38"/>
      <c r="L226" s="41"/>
      <c r="M226" s="186"/>
      <c r="N226" s="187"/>
      <c r="O226" s="66"/>
      <c r="P226" s="66"/>
      <c r="Q226" s="66"/>
      <c r="R226" s="66"/>
      <c r="S226" s="66"/>
      <c r="T226" s="67"/>
      <c r="U226" s="36"/>
      <c r="V226" s="36"/>
      <c r="W226" s="36"/>
      <c r="X226" s="36"/>
      <c r="Y226" s="36"/>
      <c r="Z226" s="36"/>
      <c r="AA226" s="36"/>
      <c r="AB226" s="36"/>
      <c r="AC226" s="36"/>
      <c r="AD226" s="36"/>
      <c r="AE226" s="36"/>
      <c r="AT226" s="19" t="s">
        <v>137</v>
      </c>
      <c r="AU226" s="19" t="s">
        <v>81</v>
      </c>
    </row>
    <row r="227" spans="1:65" s="2" customFormat="1" ht="11.25">
      <c r="A227" s="36"/>
      <c r="B227" s="37"/>
      <c r="C227" s="38"/>
      <c r="D227" s="188" t="s">
        <v>139</v>
      </c>
      <c r="E227" s="38"/>
      <c r="F227" s="189" t="s">
        <v>307</v>
      </c>
      <c r="G227" s="38"/>
      <c r="H227" s="38"/>
      <c r="I227" s="185"/>
      <c r="J227" s="38"/>
      <c r="K227" s="38"/>
      <c r="L227" s="41"/>
      <c r="M227" s="186"/>
      <c r="N227" s="187"/>
      <c r="O227" s="66"/>
      <c r="P227" s="66"/>
      <c r="Q227" s="66"/>
      <c r="R227" s="66"/>
      <c r="S227" s="66"/>
      <c r="T227" s="67"/>
      <c r="U227" s="36"/>
      <c r="V227" s="36"/>
      <c r="W227" s="36"/>
      <c r="X227" s="36"/>
      <c r="Y227" s="36"/>
      <c r="Z227" s="36"/>
      <c r="AA227" s="36"/>
      <c r="AB227" s="36"/>
      <c r="AC227" s="36"/>
      <c r="AD227" s="36"/>
      <c r="AE227" s="36"/>
      <c r="AT227" s="19" t="s">
        <v>139</v>
      </c>
      <c r="AU227" s="19" t="s">
        <v>81</v>
      </c>
    </row>
    <row r="228" spans="1:65" s="13" customFormat="1" ht="11.25">
      <c r="B228" s="190"/>
      <c r="C228" s="191"/>
      <c r="D228" s="183" t="s">
        <v>141</v>
      </c>
      <c r="E228" s="192" t="s">
        <v>19</v>
      </c>
      <c r="F228" s="193" t="s">
        <v>308</v>
      </c>
      <c r="G228" s="191"/>
      <c r="H228" s="194">
        <v>2.25</v>
      </c>
      <c r="I228" s="195"/>
      <c r="J228" s="191"/>
      <c r="K228" s="191"/>
      <c r="L228" s="196"/>
      <c r="M228" s="197"/>
      <c r="N228" s="198"/>
      <c r="O228" s="198"/>
      <c r="P228" s="198"/>
      <c r="Q228" s="198"/>
      <c r="R228" s="198"/>
      <c r="S228" s="198"/>
      <c r="T228" s="199"/>
      <c r="AT228" s="200" t="s">
        <v>141</v>
      </c>
      <c r="AU228" s="200" t="s">
        <v>81</v>
      </c>
      <c r="AV228" s="13" t="s">
        <v>81</v>
      </c>
      <c r="AW228" s="13" t="s">
        <v>35</v>
      </c>
      <c r="AX228" s="13" t="s">
        <v>74</v>
      </c>
      <c r="AY228" s="200" t="s">
        <v>128</v>
      </c>
    </row>
    <row r="229" spans="1:65" s="14" customFormat="1" ht="11.25">
      <c r="B229" s="201"/>
      <c r="C229" s="202"/>
      <c r="D229" s="183" t="s">
        <v>141</v>
      </c>
      <c r="E229" s="203" t="s">
        <v>19</v>
      </c>
      <c r="F229" s="204" t="s">
        <v>143</v>
      </c>
      <c r="G229" s="202"/>
      <c r="H229" s="205">
        <v>2.25</v>
      </c>
      <c r="I229" s="206"/>
      <c r="J229" s="202"/>
      <c r="K229" s="202"/>
      <c r="L229" s="207"/>
      <c r="M229" s="208"/>
      <c r="N229" s="209"/>
      <c r="O229" s="209"/>
      <c r="P229" s="209"/>
      <c r="Q229" s="209"/>
      <c r="R229" s="209"/>
      <c r="S229" s="209"/>
      <c r="T229" s="210"/>
      <c r="AT229" s="211" t="s">
        <v>141</v>
      </c>
      <c r="AU229" s="211" t="s">
        <v>81</v>
      </c>
      <c r="AV229" s="14" t="s">
        <v>135</v>
      </c>
      <c r="AW229" s="14" t="s">
        <v>35</v>
      </c>
      <c r="AX229" s="14" t="s">
        <v>79</v>
      </c>
      <c r="AY229" s="211" t="s">
        <v>128</v>
      </c>
    </row>
    <row r="230" spans="1:65" s="2" customFormat="1" ht="21.75" customHeight="1">
      <c r="A230" s="36"/>
      <c r="B230" s="37"/>
      <c r="C230" s="170" t="s">
        <v>309</v>
      </c>
      <c r="D230" s="170" t="s">
        <v>130</v>
      </c>
      <c r="E230" s="171" t="s">
        <v>310</v>
      </c>
      <c r="F230" s="172" t="s">
        <v>311</v>
      </c>
      <c r="G230" s="173" t="s">
        <v>312</v>
      </c>
      <c r="H230" s="174">
        <v>1</v>
      </c>
      <c r="I230" s="175"/>
      <c r="J230" s="176">
        <f>ROUND(I230*H230,2)</f>
        <v>0</v>
      </c>
      <c r="K230" s="172" t="s">
        <v>134</v>
      </c>
      <c r="L230" s="41"/>
      <c r="M230" s="177" t="s">
        <v>19</v>
      </c>
      <c r="N230" s="178" t="s">
        <v>45</v>
      </c>
      <c r="O230" s="66"/>
      <c r="P230" s="179">
        <f>O230*H230</f>
        <v>0</v>
      </c>
      <c r="Q230" s="179">
        <v>0.111</v>
      </c>
      <c r="R230" s="179">
        <f>Q230*H230</f>
        <v>0.111</v>
      </c>
      <c r="S230" s="179">
        <v>0</v>
      </c>
      <c r="T230" s="180">
        <f>S230*H230</f>
        <v>0</v>
      </c>
      <c r="U230" s="36"/>
      <c r="V230" s="36"/>
      <c r="W230" s="36"/>
      <c r="X230" s="36"/>
      <c r="Y230" s="36"/>
      <c r="Z230" s="36"/>
      <c r="AA230" s="36"/>
      <c r="AB230" s="36"/>
      <c r="AC230" s="36"/>
      <c r="AD230" s="36"/>
      <c r="AE230" s="36"/>
      <c r="AR230" s="181" t="s">
        <v>135</v>
      </c>
      <c r="AT230" s="181" t="s">
        <v>130</v>
      </c>
      <c r="AU230" s="181" t="s">
        <v>81</v>
      </c>
      <c r="AY230" s="19" t="s">
        <v>128</v>
      </c>
      <c r="BE230" s="182">
        <f>IF(N230="základní",J230,0)</f>
        <v>0</v>
      </c>
      <c r="BF230" s="182">
        <f>IF(N230="snížená",J230,0)</f>
        <v>0</v>
      </c>
      <c r="BG230" s="182">
        <f>IF(N230="zákl. přenesená",J230,0)</f>
        <v>0</v>
      </c>
      <c r="BH230" s="182">
        <f>IF(N230="sníž. přenesená",J230,0)</f>
        <v>0</v>
      </c>
      <c r="BI230" s="182">
        <f>IF(N230="nulová",J230,0)</f>
        <v>0</v>
      </c>
      <c r="BJ230" s="19" t="s">
        <v>79</v>
      </c>
      <c r="BK230" s="182">
        <f>ROUND(I230*H230,2)</f>
        <v>0</v>
      </c>
      <c r="BL230" s="19" t="s">
        <v>135</v>
      </c>
      <c r="BM230" s="181" t="s">
        <v>313</v>
      </c>
    </row>
    <row r="231" spans="1:65" s="2" customFormat="1" ht="29.25">
      <c r="A231" s="36"/>
      <c r="B231" s="37"/>
      <c r="C231" s="38"/>
      <c r="D231" s="183" t="s">
        <v>137</v>
      </c>
      <c r="E231" s="38"/>
      <c r="F231" s="184" t="s">
        <v>314</v>
      </c>
      <c r="G231" s="38"/>
      <c r="H231" s="38"/>
      <c r="I231" s="185"/>
      <c r="J231" s="38"/>
      <c r="K231" s="38"/>
      <c r="L231" s="41"/>
      <c r="M231" s="186"/>
      <c r="N231" s="187"/>
      <c r="O231" s="66"/>
      <c r="P231" s="66"/>
      <c r="Q231" s="66"/>
      <c r="R231" s="66"/>
      <c r="S231" s="66"/>
      <c r="T231" s="67"/>
      <c r="U231" s="36"/>
      <c r="V231" s="36"/>
      <c r="W231" s="36"/>
      <c r="X231" s="36"/>
      <c r="Y231" s="36"/>
      <c r="Z231" s="36"/>
      <c r="AA231" s="36"/>
      <c r="AB231" s="36"/>
      <c r="AC231" s="36"/>
      <c r="AD231" s="36"/>
      <c r="AE231" s="36"/>
      <c r="AT231" s="19" t="s">
        <v>137</v>
      </c>
      <c r="AU231" s="19" t="s">
        <v>81</v>
      </c>
    </row>
    <row r="232" spans="1:65" s="2" customFormat="1" ht="11.25">
      <c r="A232" s="36"/>
      <c r="B232" s="37"/>
      <c r="C232" s="38"/>
      <c r="D232" s="188" t="s">
        <v>139</v>
      </c>
      <c r="E232" s="38"/>
      <c r="F232" s="189" t="s">
        <v>315</v>
      </c>
      <c r="G232" s="38"/>
      <c r="H232" s="38"/>
      <c r="I232" s="185"/>
      <c r="J232" s="38"/>
      <c r="K232" s="38"/>
      <c r="L232" s="41"/>
      <c r="M232" s="186"/>
      <c r="N232" s="187"/>
      <c r="O232" s="66"/>
      <c r="P232" s="66"/>
      <c r="Q232" s="66"/>
      <c r="R232" s="66"/>
      <c r="S232" s="66"/>
      <c r="T232" s="67"/>
      <c r="U232" s="36"/>
      <c r="V232" s="36"/>
      <c r="W232" s="36"/>
      <c r="X232" s="36"/>
      <c r="Y232" s="36"/>
      <c r="Z232" s="36"/>
      <c r="AA232" s="36"/>
      <c r="AB232" s="36"/>
      <c r="AC232" s="36"/>
      <c r="AD232" s="36"/>
      <c r="AE232" s="36"/>
      <c r="AT232" s="19" t="s">
        <v>139</v>
      </c>
      <c r="AU232" s="19" t="s">
        <v>81</v>
      </c>
    </row>
    <row r="233" spans="1:65" s="2" customFormat="1" ht="16.5" customHeight="1">
      <c r="A233" s="36"/>
      <c r="B233" s="37"/>
      <c r="C233" s="170" t="s">
        <v>316</v>
      </c>
      <c r="D233" s="170" t="s">
        <v>130</v>
      </c>
      <c r="E233" s="171" t="s">
        <v>317</v>
      </c>
      <c r="F233" s="172" t="s">
        <v>318</v>
      </c>
      <c r="G233" s="173" t="s">
        <v>312</v>
      </c>
      <c r="H233" s="174">
        <v>6</v>
      </c>
      <c r="I233" s="175"/>
      <c r="J233" s="176">
        <f>ROUND(I233*H233,2)</f>
        <v>0</v>
      </c>
      <c r="K233" s="172" t="s">
        <v>134</v>
      </c>
      <c r="L233" s="41"/>
      <c r="M233" s="177" t="s">
        <v>19</v>
      </c>
      <c r="N233" s="178" t="s">
        <v>45</v>
      </c>
      <c r="O233" s="66"/>
      <c r="P233" s="179">
        <f>O233*H233</f>
        <v>0</v>
      </c>
      <c r="Q233" s="179">
        <v>1.9619999999999999E-2</v>
      </c>
      <c r="R233" s="179">
        <f>Q233*H233</f>
        <v>0.11771999999999999</v>
      </c>
      <c r="S233" s="179">
        <v>0</v>
      </c>
      <c r="T233" s="180">
        <f>S233*H233</f>
        <v>0</v>
      </c>
      <c r="U233" s="36"/>
      <c r="V233" s="36"/>
      <c r="W233" s="36"/>
      <c r="X233" s="36"/>
      <c r="Y233" s="36"/>
      <c r="Z233" s="36"/>
      <c r="AA233" s="36"/>
      <c r="AB233" s="36"/>
      <c r="AC233" s="36"/>
      <c r="AD233" s="36"/>
      <c r="AE233" s="36"/>
      <c r="AR233" s="181" t="s">
        <v>135</v>
      </c>
      <c r="AT233" s="181" t="s">
        <v>130</v>
      </c>
      <c r="AU233" s="181" t="s">
        <v>81</v>
      </c>
      <c r="AY233" s="19" t="s">
        <v>128</v>
      </c>
      <c r="BE233" s="182">
        <f>IF(N233="základní",J233,0)</f>
        <v>0</v>
      </c>
      <c r="BF233" s="182">
        <f>IF(N233="snížená",J233,0)</f>
        <v>0</v>
      </c>
      <c r="BG233" s="182">
        <f>IF(N233="zákl. přenesená",J233,0)</f>
        <v>0</v>
      </c>
      <c r="BH233" s="182">
        <f>IF(N233="sníž. přenesená",J233,0)</f>
        <v>0</v>
      </c>
      <c r="BI233" s="182">
        <f>IF(N233="nulová",J233,0)</f>
        <v>0</v>
      </c>
      <c r="BJ233" s="19" t="s">
        <v>79</v>
      </c>
      <c r="BK233" s="182">
        <f>ROUND(I233*H233,2)</f>
        <v>0</v>
      </c>
      <c r="BL233" s="19" t="s">
        <v>135</v>
      </c>
      <c r="BM233" s="181" t="s">
        <v>319</v>
      </c>
    </row>
    <row r="234" spans="1:65" s="2" customFormat="1" ht="19.5">
      <c r="A234" s="36"/>
      <c r="B234" s="37"/>
      <c r="C234" s="38"/>
      <c r="D234" s="183" t="s">
        <v>137</v>
      </c>
      <c r="E234" s="38"/>
      <c r="F234" s="184" t="s">
        <v>320</v>
      </c>
      <c r="G234" s="38"/>
      <c r="H234" s="38"/>
      <c r="I234" s="185"/>
      <c r="J234" s="38"/>
      <c r="K234" s="38"/>
      <c r="L234" s="41"/>
      <c r="M234" s="186"/>
      <c r="N234" s="187"/>
      <c r="O234" s="66"/>
      <c r="P234" s="66"/>
      <c r="Q234" s="66"/>
      <c r="R234" s="66"/>
      <c r="S234" s="66"/>
      <c r="T234" s="67"/>
      <c r="U234" s="36"/>
      <c r="V234" s="36"/>
      <c r="W234" s="36"/>
      <c r="X234" s="36"/>
      <c r="Y234" s="36"/>
      <c r="Z234" s="36"/>
      <c r="AA234" s="36"/>
      <c r="AB234" s="36"/>
      <c r="AC234" s="36"/>
      <c r="AD234" s="36"/>
      <c r="AE234" s="36"/>
      <c r="AT234" s="19" t="s">
        <v>137</v>
      </c>
      <c r="AU234" s="19" t="s">
        <v>81</v>
      </c>
    </row>
    <row r="235" spans="1:65" s="2" customFormat="1" ht="11.25">
      <c r="A235" s="36"/>
      <c r="B235" s="37"/>
      <c r="C235" s="38"/>
      <c r="D235" s="188" t="s">
        <v>139</v>
      </c>
      <c r="E235" s="38"/>
      <c r="F235" s="189" t="s">
        <v>321</v>
      </c>
      <c r="G235" s="38"/>
      <c r="H235" s="38"/>
      <c r="I235" s="185"/>
      <c r="J235" s="38"/>
      <c r="K235" s="38"/>
      <c r="L235" s="41"/>
      <c r="M235" s="186"/>
      <c r="N235" s="187"/>
      <c r="O235" s="66"/>
      <c r="P235" s="66"/>
      <c r="Q235" s="66"/>
      <c r="R235" s="66"/>
      <c r="S235" s="66"/>
      <c r="T235" s="67"/>
      <c r="U235" s="36"/>
      <c r="V235" s="36"/>
      <c r="W235" s="36"/>
      <c r="X235" s="36"/>
      <c r="Y235" s="36"/>
      <c r="Z235" s="36"/>
      <c r="AA235" s="36"/>
      <c r="AB235" s="36"/>
      <c r="AC235" s="36"/>
      <c r="AD235" s="36"/>
      <c r="AE235" s="36"/>
      <c r="AT235" s="19" t="s">
        <v>139</v>
      </c>
      <c r="AU235" s="19" t="s">
        <v>81</v>
      </c>
    </row>
    <row r="236" spans="1:65" s="2" customFormat="1" ht="16.5" customHeight="1">
      <c r="A236" s="36"/>
      <c r="B236" s="37"/>
      <c r="C236" s="170" t="s">
        <v>322</v>
      </c>
      <c r="D236" s="170" t="s">
        <v>130</v>
      </c>
      <c r="E236" s="171" t="s">
        <v>323</v>
      </c>
      <c r="F236" s="172" t="s">
        <v>324</v>
      </c>
      <c r="G236" s="173" t="s">
        <v>205</v>
      </c>
      <c r="H236" s="174">
        <v>4.25</v>
      </c>
      <c r="I236" s="175"/>
      <c r="J236" s="176">
        <f>ROUND(I236*H236,2)</f>
        <v>0</v>
      </c>
      <c r="K236" s="172" t="s">
        <v>134</v>
      </c>
      <c r="L236" s="41"/>
      <c r="M236" s="177" t="s">
        <v>19</v>
      </c>
      <c r="N236" s="178" t="s">
        <v>45</v>
      </c>
      <c r="O236" s="66"/>
      <c r="P236" s="179">
        <f>O236*H236</f>
        <v>0</v>
      </c>
      <c r="Q236" s="179">
        <v>4.5670000000000002E-2</v>
      </c>
      <c r="R236" s="179">
        <f>Q236*H236</f>
        <v>0.19409750000000001</v>
      </c>
      <c r="S236" s="179">
        <v>0</v>
      </c>
      <c r="T236" s="180">
        <f>S236*H236</f>
        <v>0</v>
      </c>
      <c r="U236" s="36"/>
      <c r="V236" s="36"/>
      <c r="W236" s="36"/>
      <c r="X236" s="36"/>
      <c r="Y236" s="36"/>
      <c r="Z236" s="36"/>
      <c r="AA236" s="36"/>
      <c r="AB236" s="36"/>
      <c r="AC236" s="36"/>
      <c r="AD236" s="36"/>
      <c r="AE236" s="36"/>
      <c r="AR236" s="181" t="s">
        <v>135</v>
      </c>
      <c r="AT236" s="181" t="s">
        <v>130</v>
      </c>
      <c r="AU236" s="181" t="s">
        <v>81</v>
      </c>
      <c r="AY236" s="19" t="s">
        <v>128</v>
      </c>
      <c r="BE236" s="182">
        <f>IF(N236="základní",J236,0)</f>
        <v>0</v>
      </c>
      <c r="BF236" s="182">
        <f>IF(N236="snížená",J236,0)</f>
        <v>0</v>
      </c>
      <c r="BG236" s="182">
        <f>IF(N236="zákl. přenesená",J236,0)</f>
        <v>0</v>
      </c>
      <c r="BH236" s="182">
        <f>IF(N236="sníž. přenesená",J236,0)</f>
        <v>0</v>
      </c>
      <c r="BI236" s="182">
        <f>IF(N236="nulová",J236,0)</f>
        <v>0</v>
      </c>
      <c r="BJ236" s="19" t="s">
        <v>79</v>
      </c>
      <c r="BK236" s="182">
        <f>ROUND(I236*H236,2)</f>
        <v>0</v>
      </c>
      <c r="BL236" s="19" t="s">
        <v>135</v>
      </c>
      <c r="BM236" s="181" t="s">
        <v>325</v>
      </c>
    </row>
    <row r="237" spans="1:65" s="2" customFormat="1" ht="11.25">
      <c r="A237" s="36"/>
      <c r="B237" s="37"/>
      <c r="C237" s="38"/>
      <c r="D237" s="183" t="s">
        <v>137</v>
      </c>
      <c r="E237" s="38"/>
      <c r="F237" s="184" t="s">
        <v>326</v>
      </c>
      <c r="G237" s="38"/>
      <c r="H237" s="38"/>
      <c r="I237" s="185"/>
      <c r="J237" s="38"/>
      <c r="K237" s="38"/>
      <c r="L237" s="41"/>
      <c r="M237" s="186"/>
      <c r="N237" s="187"/>
      <c r="O237" s="66"/>
      <c r="P237" s="66"/>
      <c r="Q237" s="66"/>
      <c r="R237" s="66"/>
      <c r="S237" s="66"/>
      <c r="T237" s="67"/>
      <c r="U237" s="36"/>
      <c r="V237" s="36"/>
      <c r="W237" s="36"/>
      <c r="X237" s="36"/>
      <c r="Y237" s="36"/>
      <c r="Z237" s="36"/>
      <c r="AA237" s="36"/>
      <c r="AB237" s="36"/>
      <c r="AC237" s="36"/>
      <c r="AD237" s="36"/>
      <c r="AE237" s="36"/>
      <c r="AT237" s="19" t="s">
        <v>137</v>
      </c>
      <c r="AU237" s="19" t="s">
        <v>81</v>
      </c>
    </row>
    <row r="238" spans="1:65" s="2" customFormat="1" ht="11.25">
      <c r="A238" s="36"/>
      <c r="B238" s="37"/>
      <c r="C238" s="38"/>
      <c r="D238" s="188" t="s">
        <v>139</v>
      </c>
      <c r="E238" s="38"/>
      <c r="F238" s="189" t="s">
        <v>327</v>
      </c>
      <c r="G238" s="38"/>
      <c r="H238" s="38"/>
      <c r="I238" s="185"/>
      <c r="J238" s="38"/>
      <c r="K238" s="38"/>
      <c r="L238" s="41"/>
      <c r="M238" s="186"/>
      <c r="N238" s="187"/>
      <c r="O238" s="66"/>
      <c r="P238" s="66"/>
      <c r="Q238" s="66"/>
      <c r="R238" s="66"/>
      <c r="S238" s="66"/>
      <c r="T238" s="67"/>
      <c r="U238" s="36"/>
      <c r="V238" s="36"/>
      <c r="W238" s="36"/>
      <c r="X238" s="36"/>
      <c r="Y238" s="36"/>
      <c r="Z238" s="36"/>
      <c r="AA238" s="36"/>
      <c r="AB238" s="36"/>
      <c r="AC238" s="36"/>
      <c r="AD238" s="36"/>
      <c r="AE238" s="36"/>
      <c r="AT238" s="19" t="s">
        <v>139</v>
      </c>
      <c r="AU238" s="19" t="s">
        <v>81</v>
      </c>
    </row>
    <row r="239" spans="1:65" s="15" customFormat="1" ht="11.25">
      <c r="B239" s="212"/>
      <c r="C239" s="213"/>
      <c r="D239" s="183" t="s">
        <v>141</v>
      </c>
      <c r="E239" s="214" t="s">
        <v>19</v>
      </c>
      <c r="F239" s="215" t="s">
        <v>328</v>
      </c>
      <c r="G239" s="213"/>
      <c r="H239" s="214" t="s">
        <v>19</v>
      </c>
      <c r="I239" s="216"/>
      <c r="J239" s="213"/>
      <c r="K239" s="213"/>
      <c r="L239" s="217"/>
      <c r="M239" s="218"/>
      <c r="N239" s="219"/>
      <c r="O239" s="219"/>
      <c r="P239" s="219"/>
      <c r="Q239" s="219"/>
      <c r="R239" s="219"/>
      <c r="S239" s="219"/>
      <c r="T239" s="220"/>
      <c r="AT239" s="221" t="s">
        <v>141</v>
      </c>
      <c r="AU239" s="221" t="s">
        <v>81</v>
      </c>
      <c r="AV239" s="15" t="s">
        <v>79</v>
      </c>
      <c r="AW239" s="15" t="s">
        <v>35</v>
      </c>
      <c r="AX239" s="15" t="s">
        <v>74</v>
      </c>
      <c r="AY239" s="221" t="s">
        <v>128</v>
      </c>
    </row>
    <row r="240" spans="1:65" s="13" customFormat="1" ht="11.25">
      <c r="B240" s="190"/>
      <c r="C240" s="191"/>
      <c r="D240" s="183" t="s">
        <v>141</v>
      </c>
      <c r="E240" s="192" t="s">
        <v>19</v>
      </c>
      <c r="F240" s="193" t="s">
        <v>329</v>
      </c>
      <c r="G240" s="191"/>
      <c r="H240" s="194">
        <v>4.25</v>
      </c>
      <c r="I240" s="195"/>
      <c r="J240" s="191"/>
      <c r="K240" s="191"/>
      <c r="L240" s="196"/>
      <c r="M240" s="197"/>
      <c r="N240" s="198"/>
      <c r="O240" s="198"/>
      <c r="P240" s="198"/>
      <c r="Q240" s="198"/>
      <c r="R240" s="198"/>
      <c r="S240" s="198"/>
      <c r="T240" s="199"/>
      <c r="AT240" s="200" t="s">
        <v>141</v>
      </c>
      <c r="AU240" s="200" t="s">
        <v>81</v>
      </c>
      <c r="AV240" s="13" t="s">
        <v>81</v>
      </c>
      <c r="AW240" s="13" t="s">
        <v>35</v>
      </c>
      <c r="AX240" s="13" t="s">
        <v>74</v>
      </c>
      <c r="AY240" s="200" t="s">
        <v>128</v>
      </c>
    </row>
    <row r="241" spans="1:65" s="14" customFormat="1" ht="11.25">
      <c r="B241" s="201"/>
      <c r="C241" s="202"/>
      <c r="D241" s="183" t="s">
        <v>141</v>
      </c>
      <c r="E241" s="203" t="s">
        <v>19</v>
      </c>
      <c r="F241" s="204" t="s">
        <v>143</v>
      </c>
      <c r="G241" s="202"/>
      <c r="H241" s="205">
        <v>4.25</v>
      </c>
      <c r="I241" s="206"/>
      <c r="J241" s="202"/>
      <c r="K241" s="202"/>
      <c r="L241" s="207"/>
      <c r="M241" s="208"/>
      <c r="N241" s="209"/>
      <c r="O241" s="209"/>
      <c r="P241" s="209"/>
      <c r="Q241" s="209"/>
      <c r="R241" s="209"/>
      <c r="S241" s="209"/>
      <c r="T241" s="210"/>
      <c r="AT241" s="211" t="s">
        <v>141</v>
      </c>
      <c r="AU241" s="211" t="s">
        <v>81</v>
      </c>
      <c r="AV241" s="14" t="s">
        <v>135</v>
      </c>
      <c r="AW241" s="14" t="s">
        <v>35</v>
      </c>
      <c r="AX241" s="14" t="s">
        <v>79</v>
      </c>
      <c r="AY241" s="211" t="s">
        <v>128</v>
      </c>
    </row>
    <row r="242" spans="1:65" s="12" customFormat="1" ht="22.9" customHeight="1">
      <c r="B242" s="154"/>
      <c r="C242" s="155"/>
      <c r="D242" s="156" t="s">
        <v>73</v>
      </c>
      <c r="E242" s="168" t="s">
        <v>135</v>
      </c>
      <c r="F242" s="168" t="s">
        <v>330</v>
      </c>
      <c r="G242" s="155"/>
      <c r="H242" s="155"/>
      <c r="I242" s="158"/>
      <c r="J242" s="169">
        <f>BK242</f>
        <v>0</v>
      </c>
      <c r="K242" s="155"/>
      <c r="L242" s="160"/>
      <c r="M242" s="161"/>
      <c r="N242" s="162"/>
      <c r="O242" s="162"/>
      <c r="P242" s="163">
        <f>SUM(P243:P286)</f>
        <v>0</v>
      </c>
      <c r="Q242" s="162"/>
      <c r="R242" s="163">
        <f>SUM(R243:R286)</f>
        <v>16.583053039999999</v>
      </c>
      <c r="S242" s="162"/>
      <c r="T242" s="164">
        <f>SUM(T243:T286)</f>
        <v>0</v>
      </c>
      <c r="AR242" s="165" t="s">
        <v>79</v>
      </c>
      <c r="AT242" s="166" t="s">
        <v>73</v>
      </c>
      <c r="AU242" s="166" t="s">
        <v>79</v>
      </c>
      <c r="AY242" s="165" t="s">
        <v>128</v>
      </c>
      <c r="BK242" s="167">
        <f>SUM(BK243:BK286)</f>
        <v>0</v>
      </c>
    </row>
    <row r="243" spans="1:65" s="2" customFormat="1" ht="16.5" customHeight="1">
      <c r="A243" s="36"/>
      <c r="B243" s="37"/>
      <c r="C243" s="170" t="s">
        <v>331</v>
      </c>
      <c r="D243" s="170" t="s">
        <v>130</v>
      </c>
      <c r="E243" s="171" t="s">
        <v>332</v>
      </c>
      <c r="F243" s="172" t="s">
        <v>333</v>
      </c>
      <c r="G243" s="173" t="s">
        <v>205</v>
      </c>
      <c r="H243" s="174">
        <v>1.425</v>
      </c>
      <c r="I243" s="175"/>
      <c r="J243" s="176">
        <f>ROUND(I243*H243,2)</f>
        <v>0</v>
      </c>
      <c r="K243" s="172" t="s">
        <v>134</v>
      </c>
      <c r="L243" s="41"/>
      <c r="M243" s="177" t="s">
        <v>19</v>
      </c>
      <c r="N243" s="178" t="s">
        <v>45</v>
      </c>
      <c r="O243" s="66"/>
      <c r="P243" s="179">
        <f>O243*H243</f>
        <v>0</v>
      </c>
      <c r="Q243" s="179">
        <v>6.6299999999999996E-3</v>
      </c>
      <c r="R243" s="179">
        <f>Q243*H243</f>
        <v>9.4477499999999996E-3</v>
      </c>
      <c r="S243" s="179">
        <v>0</v>
      </c>
      <c r="T243" s="180">
        <f>S243*H243</f>
        <v>0</v>
      </c>
      <c r="U243" s="36"/>
      <c r="V243" s="36"/>
      <c r="W243" s="36"/>
      <c r="X243" s="36"/>
      <c r="Y243" s="36"/>
      <c r="Z243" s="36"/>
      <c r="AA243" s="36"/>
      <c r="AB243" s="36"/>
      <c r="AC243" s="36"/>
      <c r="AD243" s="36"/>
      <c r="AE243" s="36"/>
      <c r="AR243" s="181" t="s">
        <v>135</v>
      </c>
      <c r="AT243" s="181" t="s">
        <v>130</v>
      </c>
      <c r="AU243" s="181" t="s">
        <v>81</v>
      </c>
      <c r="AY243" s="19" t="s">
        <v>128</v>
      </c>
      <c r="BE243" s="182">
        <f>IF(N243="základní",J243,0)</f>
        <v>0</v>
      </c>
      <c r="BF243" s="182">
        <f>IF(N243="snížená",J243,0)</f>
        <v>0</v>
      </c>
      <c r="BG243" s="182">
        <f>IF(N243="zákl. přenesená",J243,0)</f>
        <v>0</v>
      </c>
      <c r="BH243" s="182">
        <f>IF(N243="sníž. přenesená",J243,0)</f>
        <v>0</v>
      </c>
      <c r="BI243" s="182">
        <f>IF(N243="nulová",J243,0)</f>
        <v>0</v>
      </c>
      <c r="BJ243" s="19" t="s">
        <v>79</v>
      </c>
      <c r="BK243" s="182">
        <f>ROUND(I243*H243,2)</f>
        <v>0</v>
      </c>
      <c r="BL243" s="19" t="s">
        <v>135</v>
      </c>
      <c r="BM243" s="181" t="s">
        <v>334</v>
      </c>
    </row>
    <row r="244" spans="1:65" s="2" customFormat="1" ht="11.25">
      <c r="A244" s="36"/>
      <c r="B244" s="37"/>
      <c r="C244" s="38"/>
      <c r="D244" s="183" t="s">
        <v>137</v>
      </c>
      <c r="E244" s="38"/>
      <c r="F244" s="184" t="s">
        <v>335</v>
      </c>
      <c r="G244" s="38"/>
      <c r="H244" s="38"/>
      <c r="I244" s="185"/>
      <c r="J244" s="38"/>
      <c r="K244" s="38"/>
      <c r="L244" s="41"/>
      <c r="M244" s="186"/>
      <c r="N244" s="187"/>
      <c r="O244" s="66"/>
      <c r="P244" s="66"/>
      <c r="Q244" s="66"/>
      <c r="R244" s="66"/>
      <c r="S244" s="66"/>
      <c r="T244" s="67"/>
      <c r="U244" s="36"/>
      <c r="V244" s="36"/>
      <c r="W244" s="36"/>
      <c r="X244" s="36"/>
      <c r="Y244" s="36"/>
      <c r="Z244" s="36"/>
      <c r="AA244" s="36"/>
      <c r="AB244" s="36"/>
      <c r="AC244" s="36"/>
      <c r="AD244" s="36"/>
      <c r="AE244" s="36"/>
      <c r="AT244" s="19" t="s">
        <v>137</v>
      </c>
      <c r="AU244" s="19" t="s">
        <v>81</v>
      </c>
    </row>
    <row r="245" spans="1:65" s="2" customFormat="1" ht="11.25">
      <c r="A245" s="36"/>
      <c r="B245" s="37"/>
      <c r="C245" s="38"/>
      <c r="D245" s="188" t="s">
        <v>139</v>
      </c>
      <c r="E245" s="38"/>
      <c r="F245" s="189" t="s">
        <v>336</v>
      </c>
      <c r="G245" s="38"/>
      <c r="H245" s="38"/>
      <c r="I245" s="185"/>
      <c r="J245" s="38"/>
      <c r="K245" s="38"/>
      <c r="L245" s="41"/>
      <c r="M245" s="186"/>
      <c r="N245" s="187"/>
      <c r="O245" s="66"/>
      <c r="P245" s="66"/>
      <c r="Q245" s="66"/>
      <c r="R245" s="66"/>
      <c r="S245" s="66"/>
      <c r="T245" s="67"/>
      <c r="U245" s="36"/>
      <c r="V245" s="36"/>
      <c r="W245" s="36"/>
      <c r="X245" s="36"/>
      <c r="Y245" s="36"/>
      <c r="Z245" s="36"/>
      <c r="AA245" s="36"/>
      <c r="AB245" s="36"/>
      <c r="AC245" s="36"/>
      <c r="AD245" s="36"/>
      <c r="AE245" s="36"/>
      <c r="AT245" s="19" t="s">
        <v>139</v>
      </c>
      <c r="AU245" s="19" t="s">
        <v>81</v>
      </c>
    </row>
    <row r="246" spans="1:65" s="13" customFormat="1" ht="11.25">
      <c r="B246" s="190"/>
      <c r="C246" s="191"/>
      <c r="D246" s="183" t="s">
        <v>141</v>
      </c>
      <c r="E246" s="192" t="s">
        <v>19</v>
      </c>
      <c r="F246" s="193" t="s">
        <v>337</v>
      </c>
      <c r="G246" s="191"/>
      <c r="H246" s="194">
        <v>1.425</v>
      </c>
      <c r="I246" s="195"/>
      <c r="J246" s="191"/>
      <c r="K246" s="191"/>
      <c r="L246" s="196"/>
      <c r="M246" s="197"/>
      <c r="N246" s="198"/>
      <c r="O246" s="198"/>
      <c r="P246" s="198"/>
      <c r="Q246" s="198"/>
      <c r="R246" s="198"/>
      <c r="S246" s="198"/>
      <c r="T246" s="199"/>
      <c r="AT246" s="200" t="s">
        <v>141</v>
      </c>
      <c r="AU246" s="200" t="s">
        <v>81</v>
      </c>
      <c r="AV246" s="13" t="s">
        <v>81</v>
      </c>
      <c r="AW246" s="13" t="s">
        <v>35</v>
      </c>
      <c r="AX246" s="13" t="s">
        <v>74</v>
      </c>
      <c r="AY246" s="200" t="s">
        <v>128</v>
      </c>
    </row>
    <row r="247" spans="1:65" s="14" customFormat="1" ht="11.25">
      <c r="B247" s="201"/>
      <c r="C247" s="202"/>
      <c r="D247" s="183" t="s">
        <v>141</v>
      </c>
      <c r="E247" s="203" t="s">
        <v>19</v>
      </c>
      <c r="F247" s="204" t="s">
        <v>143</v>
      </c>
      <c r="G247" s="202"/>
      <c r="H247" s="205">
        <v>1.425</v>
      </c>
      <c r="I247" s="206"/>
      <c r="J247" s="202"/>
      <c r="K247" s="202"/>
      <c r="L247" s="207"/>
      <c r="M247" s="208"/>
      <c r="N247" s="209"/>
      <c r="O247" s="209"/>
      <c r="P247" s="209"/>
      <c r="Q247" s="209"/>
      <c r="R247" s="209"/>
      <c r="S247" s="209"/>
      <c r="T247" s="210"/>
      <c r="AT247" s="211" t="s">
        <v>141</v>
      </c>
      <c r="AU247" s="211" t="s">
        <v>81</v>
      </c>
      <c r="AV247" s="14" t="s">
        <v>135</v>
      </c>
      <c r="AW247" s="14" t="s">
        <v>35</v>
      </c>
      <c r="AX247" s="14" t="s">
        <v>79</v>
      </c>
      <c r="AY247" s="211" t="s">
        <v>128</v>
      </c>
    </row>
    <row r="248" spans="1:65" s="2" customFormat="1" ht="16.5" customHeight="1">
      <c r="A248" s="36"/>
      <c r="B248" s="37"/>
      <c r="C248" s="170" t="s">
        <v>338</v>
      </c>
      <c r="D248" s="170" t="s">
        <v>130</v>
      </c>
      <c r="E248" s="171" t="s">
        <v>339</v>
      </c>
      <c r="F248" s="172" t="s">
        <v>340</v>
      </c>
      <c r="G248" s="173" t="s">
        <v>205</v>
      </c>
      <c r="H248" s="174">
        <v>1.425</v>
      </c>
      <c r="I248" s="175"/>
      <c r="J248" s="176">
        <f>ROUND(I248*H248,2)</f>
        <v>0</v>
      </c>
      <c r="K248" s="172" t="s">
        <v>134</v>
      </c>
      <c r="L248" s="41"/>
      <c r="M248" s="177" t="s">
        <v>19</v>
      </c>
      <c r="N248" s="178" t="s">
        <v>45</v>
      </c>
      <c r="O248" s="66"/>
      <c r="P248" s="179">
        <f>O248*H248</f>
        <v>0</v>
      </c>
      <c r="Q248" s="179">
        <v>0</v>
      </c>
      <c r="R248" s="179">
        <f>Q248*H248</f>
        <v>0</v>
      </c>
      <c r="S248" s="179">
        <v>0</v>
      </c>
      <c r="T248" s="180">
        <f>S248*H248</f>
        <v>0</v>
      </c>
      <c r="U248" s="36"/>
      <c r="V248" s="36"/>
      <c r="W248" s="36"/>
      <c r="X248" s="36"/>
      <c r="Y248" s="36"/>
      <c r="Z248" s="36"/>
      <c r="AA248" s="36"/>
      <c r="AB248" s="36"/>
      <c r="AC248" s="36"/>
      <c r="AD248" s="36"/>
      <c r="AE248" s="36"/>
      <c r="AR248" s="181" t="s">
        <v>135</v>
      </c>
      <c r="AT248" s="181" t="s">
        <v>130</v>
      </c>
      <c r="AU248" s="181" t="s">
        <v>81</v>
      </c>
      <c r="AY248" s="19" t="s">
        <v>128</v>
      </c>
      <c r="BE248" s="182">
        <f>IF(N248="základní",J248,0)</f>
        <v>0</v>
      </c>
      <c r="BF248" s="182">
        <f>IF(N248="snížená",J248,0)</f>
        <v>0</v>
      </c>
      <c r="BG248" s="182">
        <f>IF(N248="zákl. přenesená",J248,0)</f>
        <v>0</v>
      </c>
      <c r="BH248" s="182">
        <f>IF(N248="sníž. přenesená",J248,0)</f>
        <v>0</v>
      </c>
      <c r="BI248" s="182">
        <f>IF(N248="nulová",J248,0)</f>
        <v>0</v>
      </c>
      <c r="BJ248" s="19" t="s">
        <v>79</v>
      </c>
      <c r="BK248" s="182">
        <f>ROUND(I248*H248,2)</f>
        <v>0</v>
      </c>
      <c r="BL248" s="19" t="s">
        <v>135</v>
      </c>
      <c r="BM248" s="181" t="s">
        <v>341</v>
      </c>
    </row>
    <row r="249" spans="1:65" s="2" customFormat="1" ht="11.25">
      <c r="A249" s="36"/>
      <c r="B249" s="37"/>
      <c r="C249" s="38"/>
      <c r="D249" s="183" t="s">
        <v>137</v>
      </c>
      <c r="E249" s="38"/>
      <c r="F249" s="184" t="s">
        <v>342</v>
      </c>
      <c r="G249" s="38"/>
      <c r="H249" s="38"/>
      <c r="I249" s="185"/>
      <c r="J249" s="38"/>
      <c r="K249" s="38"/>
      <c r="L249" s="41"/>
      <c r="M249" s="186"/>
      <c r="N249" s="187"/>
      <c r="O249" s="66"/>
      <c r="P249" s="66"/>
      <c r="Q249" s="66"/>
      <c r="R249" s="66"/>
      <c r="S249" s="66"/>
      <c r="T249" s="67"/>
      <c r="U249" s="36"/>
      <c r="V249" s="36"/>
      <c r="W249" s="36"/>
      <c r="X249" s="36"/>
      <c r="Y249" s="36"/>
      <c r="Z249" s="36"/>
      <c r="AA249" s="36"/>
      <c r="AB249" s="36"/>
      <c r="AC249" s="36"/>
      <c r="AD249" s="36"/>
      <c r="AE249" s="36"/>
      <c r="AT249" s="19" t="s">
        <v>137</v>
      </c>
      <c r="AU249" s="19" t="s">
        <v>81</v>
      </c>
    </row>
    <row r="250" spans="1:65" s="2" customFormat="1" ht="11.25">
      <c r="A250" s="36"/>
      <c r="B250" s="37"/>
      <c r="C250" s="38"/>
      <c r="D250" s="188" t="s">
        <v>139</v>
      </c>
      <c r="E250" s="38"/>
      <c r="F250" s="189" t="s">
        <v>343</v>
      </c>
      <c r="G250" s="38"/>
      <c r="H250" s="38"/>
      <c r="I250" s="185"/>
      <c r="J250" s="38"/>
      <c r="K250" s="38"/>
      <c r="L250" s="41"/>
      <c r="M250" s="186"/>
      <c r="N250" s="187"/>
      <c r="O250" s="66"/>
      <c r="P250" s="66"/>
      <c r="Q250" s="66"/>
      <c r="R250" s="66"/>
      <c r="S250" s="66"/>
      <c r="T250" s="67"/>
      <c r="U250" s="36"/>
      <c r="V250" s="36"/>
      <c r="W250" s="36"/>
      <c r="X250" s="36"/>
      <c r="Y250" s="36"/>
      <c r="Z250" s="36"/>
      <c r="AA250" s="36"/>
      <c r="AB250" s="36"/>
      <c r="AC250" s="36"/>
      <c r="AD250" s="36"/>
      <c r="AE250" s="36"/>
      <c r="AT250" s="19" t="s">
        <v>139</v>
      </c>
      <c r="AU250" s="19" t="s">
        <v>81</v>
      </c>
    </row>
    <row r="251" spans="1:65" s="2" customFormat="1" ht="16.5" customHeight="1">
      <c r="A251" s="36"/>
      <c r="B251" s="37"/>
      <c r="C251" s="170" t="s">
        <v>344</v>
      </c>
      <c r="D251" s="170" t="s">
        <v>130</v>
      </c>
      <c r="E251" s="171" t="s">
        <v>345</v>
      </c>
      <c r="F251" s="172" t="s">
        <v>346</v>
      </c>
      <c r="G251" s="173" t="s">
        <v>205</v>
      </c>
      <c r="H251" s="174">
        <v>1.425</v>
      </c>
      <c r="I251" s="175"/>
      <c r="J251" s="176">
        <f>ROUND(I251*H251,2)</f>
        <v>0</v>
      </c>
      <c r="K251" s="172" t="s">
        <v>134</v>
      </c>
      <c r="L251" s="41"/>
      <c r="M251" s="177" t="s">
        <v>19</v>
      </c>
      <c r="N251" s="178" t="s">
        <v>45</v>
      </c>
      <c r="O251" s="66"/>
      <c r="P251" s="179">
        <f>O251*H251</f>
        <v>0</v>
      </c>
      <c r="Q251" s="179">
        <v>1.34E-3</v>
      </c>
      <c r="R251" s="179">
        <f>Q251*H251</f>
        <v>1.9095000000000002E-3</v>
      </c>
      <c r="S251" s="179">
        <v>0</v>
      </c>
      <c r="T251" s="180">
        <f>S251*H251</f>
        <v>0</v>
      </c>
      <c r="U251" s="36"/>
      <c r="V251" s="36"/>
      <c r="W251" s="36"/>
      <c r="X251" s="36"/>
      <c r="Y251" s="36"/>
      <c r="Z251" s="36"/>
      <c r="AA251" s="36"/>
      <c r="AB251" s="36"/>
      <c r="AC251" s="36"/>
      <c r="AD251" s="36"/>
      <c r="AE251" s="36"/>
      <c r="AR251" s="181" t="s">
        <v>135</v>
      </c>
      <c r="AT251" s="181" t="s">
        <v>130</v>
      </c>
      <c r="AU251" s="181" t="s">
        <v>81</v>
      </c>
      <c r="AY251" s="19" t="s">
        <v>128</v>
      </c>
      <c r="BE251" s="182">
        <f>IF(N251="základní",J251,0)</f>
        <v>0</v>
      </c>
      <c r="BF251" s="182">
        <f>IF(N251="snížená",J251,0)</f>
        <v>0</v>
      </c>
      <c r="BG251" s="182">
        <f>IF(N251="zákl. přenesená",J251,0)</f>
        <v>0</v>
      </c>
      <c r="BH251" s="182">
        <f>IF(N251="sníž. přenesená",J251,0)</f>
        <v>0</v>
      </c>
      <c r="BI251" s="182">
        <f>IF(N251="nulová",J251,0)</f>
        <v>0</v>
      </c>
      <c r="BJ251" s="19" t="s">
        <v>79</v>
      </c>
      <c r="BK251" s="182">
        <f>ROUND(I251*H251,2)</f>
        <v>0</v>
      </c>
      <c r="BL251" s="19" t="s">
        <v>135</v>
      </c>
      <c r="BM251" s="181" t="s">
        <v>347</v>
      </c>
    </row>
    <row r="252" spans="1:65" s="2" customFormat="1" ht="11.25">
      <c r="A252" s="36"/>
      <c r="B252" s="37"/>
      <c r="C252" s="38"/>
      <c r="D252" s="183" t="s">
        <v>137</v>
      </c>
      <c r="E252" s="38"/>
      <c r="F252" s="184" t="s">
        <v>348</v>
      </c>
      <c r="G252" s="38"/>
      <c r="H252" s="38"/>
      <c r="I252" s="185"/>
      <c r="J252" s="38"/>
      <c r="K252" s="38"/>
      <c r="L252" s="41"/>
      <c r="M252" s="186"/>
      <c r="N252" s="187"/>
      <c r="O252" s="66"/>
      <c r="P252" s="66"/>
      <c r="Q252" s="66"/>
      <c r="R252" s="66"/>
      <c r="S252" s="66"/>
      <c r="T252" s="67"/>
      <c r="U252" s="36"/>
      <c r="V252" s="36"/>
      <c r="W252" s="36"/>
      <c r="X252" s="36"/>
      <c r="Y252" s="36"/>
      <c r="Z252" s="36"/>
      <c r="AA252" s="36"/>
      <c r="AB252" s="36"/>
      <c r="AC252" s="36"/>
      <c r="AD252" s="36"/>
      <c r="AE252" s="36"/>
      <c r="AT252" s="19" t="s">
        <v>137</v>
      </c>
      <c r="AU252" s="19" t="s">
        <v>81</v>
      </c>
    </row>
    <row r="253" spans="1:65" s="2" customFormat="1" ht="11.25">
      <c r="A253" s="36"/>
      <c r="B253" s="37"/>
      <c r="C253" s="38"/>
      <c r="D253" s="188" t="s">
        <v>139</v>
      </c>
      <c r="E253" s="38"/>
      <c r="F253" s="189" t="s">
        <v>349</v>
      </c>
      <c r="G253" s="38"/>
      <c r="H253" s="38"/>
      <c r="I253" s="185"/>
      <c r="J253" s="38"/>
      <c r="K253" s="38"/>
      <c r="L253" s="41"/>
      <c r="M253" s="186"/>
      <c r="N253" s="187"/>
      <c r="O253" s="66"/>
      <c r="P253" s="66"/>
      <c r="Q253" s="66"/>
      <c r="R253" s="66"/>
      <c r="S253" s="66"/>
      <c r="T253" s="67"/>
      <c r="U253" s="36"/>
      <c r="V253" s="36"/>
      <c r="W253" s="36"/>
      <c r="X253" s="36"/>
      <c r="Y253" s="36"/>
      <c r="Z253" s="36"/>
      <c r="AA253" s="36"/>
      <c r="AB253" s="36"/>
      <c r="AC253" s="36"/>
      <c r="AD253" s="36"/>
      <c r="AE253" s="36"/>
      <c r="AT253" s="19" t="s">
        <v>139</v>
      </c>
      <c r="AU253" s="19" t="s">
        <v>81</v>
      </c>
    </row>
    <row r="254" spans="1:65" s="2" customFormat="1" ht="16.5" customHeight="1">
      <c r="A254" s="36"/>
      <c r="B254" s="37"/>
      <c r="C254" s="170" t="s">
        <v>350</v>
      </c>
      <c r="D254" s="170" t="s">
        <v>130</v>
      </c>
      <c r="E254" s="171" t="s">
        <v>351</v>
      </c>
      <c r="F254" s="172" t="s">
        <v>352</v>
      </c>
      <c r="G254" s="173" t="s">
        <v>133</v>
      </c>
      <c r="H254" s="174">
        <v>2.206</v>
      </c>
      <c r="I254" s="175"/>
      <c r="J254" s="176">
        <f>ROUND(I254*H254,2)</f>
        <v>0</v>
      </c>
      <c r="K254" s="172" t="s">
        <v>134</v>
      </c>
      <c r="L254" s="41"/>
      <c r="M254" s="177" t="s">
        <v>19</v>
      </c>
      <c r="N254" s="178" t="s">
        <v>45</v>
      </c>
      <c r="O254" s="66"/>
      <c r="P254" s="179">
        <f>O254*H254</f>
        <v>0</v>
      </c>
      <c r="Q254" s="179">
        <v>2.5019800000000001</v>
      </c>
      <c r="R254" s="179">
        <f>Q254*H254</f>
        <v>5.5193678799999999</v>
      </c>
      <c r="S254" s="179">
        <v>0</v>
      </c>
      <c r="T254" s="180">
        <f>S254*H254</f>
        <v>0</v>
      </c>
      <c r="U254" s="36"/>
      <c r="V254" s="36"/>
      <c r="W254" s="36"/>
      <c r="X254" s="36"/>
      <c r="Y254" s="36"/>
      <c r="Z254" s="36"/>
      <c r="AA254" s="36"/>
      <c r="AB254" s="36"/>
      <c r="AC254" s="36"/>
      <c r="AD254" s="36"/>
      <c r="AE254" s="36"/>
      <c r="AR254" s="181" t="s">
        <v>135</v>
      </c>
      <c r="AT254" s="181" t="s">
        <v>130</v>
      </c>
      <c r="AU254" s="181" t="s">
        <v>81</v>
      </c>
      <c r="AY254" s="19" t="s">
        <v>128</v>
      </c>
      <c r="BE254" s="182">
        <f>IF(N254="základní",J254,0)</f>
        <v>0</v>
      </c>
      <c r="BF254" s="182">
        <f>IF(N254="snížená",J254,0)</f>
        <v>0</v>
      </c>
      <c r="BG254" s="182">
        <f>IF(N254="zákl. přenesená",J254,0)</f>
        <v>0</v>
      </c>
      <c r="BH254" s="182">
        <f>IF(N254="sníž. přenesená",J254,0)</f>
        <v>0</v>
      </c>
      <c r="BI254" s="182">
        <f>IF(N254="nulová",J254,0)</f>
        <v>0</v>
      </c>
      <c r="BJ254" s="19" t="s">
        <v>79</v>
      </c>
      <c r="BK254" s="182">
        <f>ROUND(I254*H254,2)</f>
        <v>0</v>
      </c>
      <c r="BL254" s="19" t="s">
        <v>135</v>
      </c>
      <c r="BM254" s="181" t="s">
        <v>353</v>
      </c>
    </row>
    <row r="255" spans="1:65" s="2" customFormat="1" ht="11.25">
      <c r="A255" s="36"/>
      <c r="B255" s="37"/>
      <c r="C255" s="38"/>
      <c r="D255" s="183" t="s">
        <v>137</v>
      </c>
      <c r="E255" s="38"/>
      <c r="F255" s="184" t="s">
        <v>354</v>
      </c>
      <c r="G255" s="38"/>
      <c r="H255" s="38"/>
      <c r="I255" s="185"/>
      <c r="J255" s="38"/>
      <c r="K255" s="38"/>
      <c r="L255" s="41"/>
      <c r="M255" s="186"/>
      <c r="N255" s="187"/>
      <c r="O255" s="66"/>
      <c r="P255" s="66"/>
      <c r="Q255" s="66"/>
      <c r="R255" s="66"/>
      <c r="S255" s="66"/>
      <c r="T255" s="67"/>
      <c r="U255" s="36"/>
      <c r="V255" s="36"/>
      <c r="W255" s="36"/>
      <c r="X255" s="36"/>
      <c r="Y255" s="36"/>
      <c r="Z255" s="36"/>
      <c r="AA255" s="36"/>
      <c r="AB255" s="36"/>
      <c r="AC255" s="36"/>
      <c r="AD255" s="36"/>
      <c r="AE255" s="36"/>
      <c r="AT255" s="19" t="s">
        <v>137</v>
      </c>
      <c r="AU255" s="19" t="s">
        <v>81</v>
      </c>
    </row>
    <row r="256" spans="1:65" s="2" customFormat="1" ht="11.25">
      <c r="A256" s="36"/>
      <c r="B256" s="37"/>
      <c r="C256" s="38"/>
      <c r="D256" s="188" t="s">
        <v>139</v>
      </c>
      <c r="E256" s="38"/>
      <c r="F256" s="189" t="s">
        <v>355</v>
      </c>
      <c r="G256" s="38"/>
      <c r="H256" s="38"/>
      <c r="I256" s="185"/>
      <c r="J256" s="38"/>
      <c r="K256" s="38"/>
      <c r="L256" s="41"/>
      <c r="M256" s="186"/>
      <c r="N256" s="187"/>
      <c r="O256" s="66"/>
      <c r="P256" s="66"/>
      <c r="Q256" s="66"/>
      <c r="R256" s="66"/>
      <c r="S256" s="66"/>
      <c r="T256" s="67"/>
      <c r="U256" s="36"/>
      <c r="V256" s="36"/>
      <c r="W256" s="36"/>
      <c r="X256" s="36"/>
      <c r="Y256" s="36"/>
      <c r="Z256" s="36"/>
      <c r="AA256" s="36"/>
      <c r="AB256" s="36"/>
      <c r="AC256" s="36"/>
      <c r="AD256" s="36"/>
      <c r="AE256" s="36"/>
      <c r="AT256" s="19" t="s">
        <v>139</v>
      </c>
      <c r="AU256" s="19" t="s">
        <v>81</v>
      </c>
    </row>
    <row r="257" spans="1:65" s="13" customFormat="1" ht="11.25">
      <c r="B257" s="190"/>
      <c r="C257" s="191"/>
      <c r="D257" s="183" t="s">
        <v>141</v>
      </c>
      <c r="E257" s="192" t="s">
        <v>19</v>
      </c>
      <c r="F257" s="193" t="s">
        <v>356</v>
      </c>
      <c r="G257" s="191"/>
      <c r="H257" s="194">
        <v>2.206</v>
      </c>
      <c r="I257" s="195"/>
      <c r="J257" s="191"/>
      <c r="K257" s="191"/>
      <c r="L257" s="196"/>
      <c r="M257" s="197"/>
      <c r="N257" s="198"/>
      <c r="O257" s="198"/>
      <c r="P257" s="198"/>
      <c r="Q257" s="198"/>
      <c r="R257" s="198"/>
      <c r="S257" s="198"/>
      <c r="T257" s="199"/>
      <c r="AT257" s="200" t="s">
        <v>141</v>
      </c>
      <c r="AU257" s="200" t="s">
        <v>81</v>
      </c>
      <c r="AV257" s="13" t="s">
        <v>81</v>
      </c>
      <c r="AW257" s="13" t="s">
        <v>35</v>
      </c>
      <c r="AX257" s="13" t="s">
        <v>74</v>
      </c>
      <c r="AY257" s="200" t="s">
        <v>128</v>
      </c>
    </row>
    <row r="258" spans="1:65" s="14" customFormat="1" ht="11.25">
      <c r="B258" s="201"/>
      <c r="C258" s="202"/>
      <c r="D258" s="183" t="s">
        <v>141</v>
      </c>
      <c r="E258" s="203" t="s">
        <v>19</v>
      </c>
      <c r="F258" s="204" t="s">
        <v>143</v>
      </c>
      <c r="G258" s="202"/>
      <c r="H258" s="205">
        <v>2.206</v>
      </c>
      <c r="I258" s="206"/>
      <c r="J258" s="202"/>
      <c r="K258" s="202"/>
      <c r="L258" s="207"/>
      <c r="M258" s="208"/>
      <c r="N258" s="209"/>
      <c r="O258" s="209"/>
      <c r="P258" s="209"/>
      <c r="Q258" s="209"/>
      <c r="R258" s="209"/>
      <c r="S258" s="209"/>
      <c r="T258" s="210"/>
      <c r="AT258" s="211" t="s">
        <v>141</v>
      </c>
      <c r="AU258" s="211" t="s">
        <v>81</v>
      </c>
      <c r="AV258" s="14" t="s">
        <v>135</v>
      </c>
      <c r="AW258" s="14" t="s">
        <v>35</v>
      </c>
      <c r="AX258" s="14" t="s">
        <v>79</v>
      </c>
      <c r="AY258" s="211" t="s">
        <v>128</v>
      </c>
    </row>
    <row r="259" spans="1:65" s="2" customFormat="1" ht="16.5" customHeight="1">
      <c r="A259" s="36"/>
      <c r="B259" s="37"/>
      <c r="C259" s="170" t="s">
        <v>357</v>
      </c>
      <c r="D259" s="170" t="s">
        <v>130</v>
      </c>
      <c r="E259" s="171" t="s">
        <v>358</v>
      </c>
      <c r="F259" s="172" t="s">
        <v>359</v>
      </c>
      <c r="G259" s="173" t="s">
        <v>205</v>
      </c>
      <c r="H259" s="174">
        <v>17.649999999999999</v>
      </c>
      <c r="I259" s="175"/>
      <c r="J259" s="176">
        <f>ROUND(I259*H259,2)</f>
        <v>0</v>
      </c>
      <c r="K259" s="172" t="s">
        <v>134</v>
      </c>
      <c r="L259" s="41"/>
      <c r="M259" s="177" t="s">
        <v>19</v>
      </c>
      <c r="N259" s="178" t="s">
        <v>45</v>
      </c>
      <c r="O259" s="66"/>
      <c r="P259" s="179">
        <f>O259*H259</f>
        <v>0</v>
      </c>
      <c r="Q259" s="179">
        <v>8.4200000000000004E-3</v>
      </c>
      <c r="R259" s="179">
        <f>Q259*H259</f>
        <v>0.148613</v>
      </c>
      <c r="S259" s="179">
        <v>0</v>
      </c>
      <c r="T259" s="180">
        <f>S259*H259</f>
        <v>0</v>
      </c>
      <c r="U259" s="36"/>
      <c r="V259" s="36"/>
      <c r="W259" s="36"/>
      <c r="X259" s="36"/>
      <c r="Y259" s="36"/>
      <c r="Z259" s="36"/>
      <c r="AA259" s="36"/>
      <c r="AB259" s="36"/>
      <c r="AC259" s="36"/>
      <c r="AD259" s="36"/>
      <c r="AE259" s="36"/>
      <c r="AR259" s="181" t="s">
        <v>135</v>
      </c>
      <c r="AT259" s="181" t="s">
        <v>130</v>
      </c>
      <c r="AU259" s="181" t="s">
        <v>81</v>
      </c>
      <c r="AY259" s="19" t="s">
        <v>128</v>
      </c>
      <c r="BE259" s="182">
        <f>IF(N259="základní",J259,0)</f>
        <v>0</v>
      </c>
      <c r="BF259" s="182">
        <f>IF(N259="snížená",J259,0)</f>
        <v>0</v>
      </c>
      <c r="BG259" s="182">
        <f>IF(N259="zákl. přenesená",J259,0)</f>
        <v>0</v>
      </c>
      <c r="BH259" s="182">
        <f>IF(N259="sníž. přenesená",J259,0)</f>
        <v>0</v>
      </c>
      <c r="BI259" s="182">
        <f>IF(N259="nulová",J259,0)</f>
        <v>0</v>
      </c>
      <c r="BJ259" s="19" t="s">
        <v>79</v>
      </c>
      <c r="BK259" s="182">
        <f>ROUND(I259*H259,2)</f>
        <v>0</v>
      </c>
      <c r="BL259" s="19" t="s">
        <v>135</v>
      </c>
      <c r="BM259" s="181" t="s">
        <v>360</v>
      </c>
    </row>
    <row r="260" spans="1:65" s="2" customFormat="1" ht="11.25">
      <c r="A260" s="36"/>
      <c r="B260" s="37"/>
      <c r="C260" s="38"/>
      <c r="D260" s="183" t="s">
        <v>137</v>
      </c>
      <c r="E260" s="38"/>
      <c r="F260" s="184" t="s">
        <v>361</v>
      </c>
      <c r="G260" s="38"/>
      <c r="H260" s="38"/>
      <c r="I260" s="185"/>
      <c r="J260" s="38"/>
      <c r="K260" s="38"/>
      <c r="L260" s="41"/>
      <c r="M260" s="186"/>
      <c r="N260" s="187"/>
      <c r="O260" s="66"/>
      <c r="P260" s="66"/>
      <c r="Q260" s="66"/>
      <c r="R260" s="66"/>
      <c r="S260" s="66"/>
      <c r="T260" s="67"/>
      <c r="U260" s="36"/>
      <c r="V260" s="36"/>
      <c r="W260" s="36"/>
      <c r="X260" s="36"/>
      <c r="Y260" s="36"/>
      <c r="Z260" s="36"/>
      <c r="AA260" s="36"/>
      <c r="AB260" s="36"/>
      <c r="AC260" s="36"/>
      <c r="AD260" s="36"/>
      <c r="AE260" s="36"/>
      <c r="AT260" s="19" t="s">
        <v>137</v>
      </c>
      <c r="AU260" s="19" t="s">
        <v>81</v>
      </c>
    </row>
    <row r="261" spans="1:65" s="2" customFormat="1" ht="11.25">
      <c r="A261" s="36"/>
      <c r="B261" s="37"/>
      <c r="C261" s="38"/>
      <c r="D261" s="188" t="s">
        <v>139</v>
      </c>
      <c r="E261" s="38"/>
      <c r="F261" s="189" t="s">
        <v>362</v>
      </c>
      <c r="G261" s="38"/>
      <c r="H261" s="38"/>
      <c r="I261" s="185"/>
      <c r="J261" s="38"/>
      <c r="K261" s="38"/>
      <c r="L261" s="41"/>
      <c r="M261" s="186"/>
      <c r="N261" s="187"/>
      <c r="O261" s="66"/>
      <c r="P261" s="66"/>
      <c r="Q261" s="66"/>
      <c r="R261" s="66"/>
      <c r="S261" s="66"/>
      <c r="T261" s="67"/>
      <c r="U261" s="36"/>
      <c r="V261" s="36"/>
      <c r="W261" s="36"/>
      <c r="X261" s="36"/>
      <c r="Y261" s="36"/>
      <c r="Z261" s="36"/>
      <c r="AA261" s="36"/>
      <c r="AB261" s="36"/>
      <c r="AC261" s="36"/>
      <c r="AD261" s="36"/>
      <c r="AE261" s="36"/>
      <c r="AT261" s="19" t="s">
        <v>139</v>
      </c>
      <c r="AU261" s="19" t="s">
        <v>81</v>
      </c>
    </row>
    <row r="262" spans="1:65" s="13" customFormat="1" ht="11.25">
      <c r="B262" s="190"/>
      <c r="C262" s="191"/>
      <c r="D262" s="183" t="s">
        <v>141</v>
      </c>
      <c r="E262" s="192" t="s">
        <v>19</v>
      </c>
      <c r="F262" s="193" t="s">
        <v>363</v>
      </c>
      <c r="G262" s="191"/>
      <c r="H262" s="194">
        <v>17.649999999999999</v>
      </c>
      <c r="I262" s="195"/>
      <c r="J262" s="191"/>
      <c r="K262" s="191"/>
      <c r="L262" s="196"/>
      <c r="M262" s="197"/>
      <c r="N262" s="198"/>
      <c r="O262" s="198"/>
      <c r="P262" s="198"/>
      <c r="Q262" s="198"/>
      <c r="R262" s="198"/>
      <c r="S262" s="198"/>
      <c r="T262" s="199"/>
      <c r="AT262" s="200" t="s">
        <v>141</v>
      </c>
      <c r="AU262" s="200" t="s">
        <v>81</v>
      </c>
      <c r="AV262" s="13" t="s">
        <v>81</v>
      </c>
      <c r="AW262" s="13" t="s">
        <v>35</v>
      </c>
      <c r="AX262" s="13" t="s">
        <v>74</v>
      </c>
      <c r="AY262" s="200" t="s">
        <v>128</v>
      </c>
    </row>
    <row r="263" spans="1:65" s="14" customFormat="1" ht="11.25">
      <c r="B263" s="201"/>
      <c r="C263" s="202"/>
      <c r="D263" s="183" t="s">
        <v>141</v>
      </c>
      <c r="E263" s="203" t="s">
        <v>19</v>
      </c>
      <c r="F263" s="204" t="s">
        <v>143</v>
      </c>
      <c r="G263" s="202"/>
      <c r="H263" s="205">
        <v>17.649999999999999</v>
      </c>
      <c r="I263" s="206"/>
      <c r="J263" s="202"/>
      <c r="K263" s="202"/>
      <c r="L263" s="207"/>
      <c r="M263" s="208"/>
      <c r="N263" s="209"/>
      <c r="O263" s="209"/>
      <c r="P263" s="209"/>
      <c r="Q263" s="209"/>
      <c r="R263" s="209"/>
      <c r="S263" s="209"/>
      <c r="T263" s="210"/>
      <c r="AT263" s="211" t="s">
        <v>141</v>
      </c>
      <c r="AU263" s="211" t="s">
        <v>81</v>
      </c>
      <c r="AV263" s="14" t="s">
        <v>135</v>
      </c>
      <c r="AW263" s="14" t="s">
        <v>35</v>
      </c>
      <c r="AX263" s="14" t="s">
        <v>79</v>
      </c>
      <c r="AY263" s="211" t="s">
        <v>128</v>
      </c>
    </row>
    <row r="264" spans="1:65" s="2" customFormat="1" ht="16.5" customHeight="1">
      <c r="A264" s="36"/>
      <c r="B264" s="37"/>
      <c r="C264" s="170" t="s">
        <v>364</v>
      </c>
      <c r="D264" s="170" t="s">
        <v>130</v>
      </c>
      <c r="E264" s="171" t="s">
        <v>365</v>
      </c>
      <c r="F264" s="172" t="s">
        <v>366</v>
      </c>
      <c r="G264" s="173" t="s">
        <v>205</v>
      </c>
      <c r="H264" s="174">
        <v>17.649999999999999</v>
      </c>
      <c r="I264" s="175"/>
      <c r="J264" s="176">
        <f>ROUND(I264*H264,2)</f>
        <v>0</v>
      </c>
      <c r="K264" s="172" t="s">
        <v>134</v>
      </c>
      <c r="L264" s="41"/>
      <c r="M264" s="177" t="s">
        <v>19</v>
      </c>
      <c r="N264" s="178" t="s">
        <v>45</v>
      </c>
      <c r="O264" s="66"/>
      <c r="P264" s="179">
        <f>O264*H264</f>
        <v>0</v>
      </c>
      <c r="Q264" s="179">
        <v>0</v>
      </c>
      <c r="R264" s="179">
        <f>Q264*H264</f>
        <v>0</v>
      </c>
      <c r="S264" s="179">
        <v>0</v>
      </c>
      <c r="T264" s="180">
        <f>S264*H264</f>
        <v>0</v>
      </c>
      <c r="U264" s="36"/>
      <c r="V264" s="36"/>
      <c r="W264" s="36"/>
      <c r="X264" s="36"/>
      <c r="Y264" s="36"/>
      <c r="Z264" s="36"/>
      <c r="AA264" s="36"/>
      <c r="AB264" s="36"/>
      <c r="AC264" s="36"/>
      <c r="AD264" s="36"/>
      <c r="AE264" s="36"/>
      <c r="AR264" s="181" t="s">
        <v>135</v>
      </c>
      <c r="AT264" s="181" t="s">
        <v>130</v>
      </c>
      <c r="AU264" s="181" t="s">
        <v>81</v>
      </c>
      <c r="AY264" s="19" t="s">
        <v>128</v>
      </c>
      <c r="BE264" s="182">
        <f>IF(N264="základní",J264,0)</f>
        <v>0</v>
      </c>
      <c r="BF264" s="182">
        <f>IF(N264="snížená",J264,0)</f>
        <v>0</v>
      </c>
      <c r="BG264" s="182">
        <f>IF(N264="zákl. přenesená",J264,0)</f>
        <v>0</v>
      </c>
      <c r="BH264" s="182">
        <f>IF(N264="sníž. přenesená",J264,0)</f>
        <v>0</v>
      </c>
      <c r="BI264" s="182">
        <f>IF(N264="nulová",J264,0)</f>
        <v>0</v>
      </c>
      <c r="BJ264" s="19" t="s">
        <v>79</v>
      </c>
      <c r="BK264" s="182">
        <f>ROUND(I264*H264,2)</f>
        <v>0</v>
      </c>
      <c r="BL264" s="19" t="s">
        <v>135</v>
      </c>
      <c r="BM264" s="181" t="s">
        <v>367</v>
      </c>
    </row>
    <row r="265" spans="1:65" s="2" customFormat="1" ht="11.25">
      <c r="A265" s="36"/>
      <c r="B265" s="37"/>
      <c r="C265" s="38"/>
      <c r="D265" s="183" t="s">
        <v>137</v>
      </c>
      <c r="E265" s="38"/>
      <c r="F265" s="184" t="s">
        <v>368</v>
      </c>
      <c r="G265" s="38"/>
      <c r="H265" s="38"/>
      <c r="I265" s="185"/>
      <c r="J265" s="38"/>
      <c r="K265" s="38"/>
      <c r="L265" s="41"/>
      <c r="M265" s="186"/>
      <c r="N265" s="187"/>
      <c r="O265" s="66"/>
      <c r="P265" s="66"/>
      <c r="Q265" s="66"/>
      <c r="R265" s="66"/>
      <c r="S265" s="66"/>
      <c r="T265" s="67"/>
      <c r="U265" s="36"/>
      <c r="V265" s="36"/>
      <c r="W265" s="36"/>
      <c r="X265" s="36"/>
      <c r="Y265" s="36"/>
      <c r="Z265" s="36"/>
      <c r="AA265" s="36"/>
      <c r="AB265" s="36"/>
      <c r="AC265" s="36"/>
      <c r="AD265" s="36"/>
      <c r="AE265" s="36"/>
      <c r="AT265" s="19" t="s">
        <v>137</v>
      </c>
      <c r="AU265" s="19" t="s">
        <v>81</v>
      </c>
    </row>
    <row r="266" spans="1:65" s="2" customFormat="1" ht="11.25">
      <c r="A266" s="36"/>
      <c r="B266" s="37"/>
      <c r="C266" s="38"/>
      <c r="D266" s="188" t="s">
        <v>139</v>
      </c>
      <c r="E266" s="38"/>
      <c r="F266" s="189" t="s">
        <v>369</v>
      </c>
      <c r="G266" s="38"/>
      <c r="H266" s="38"/>
      <c r="I266" s="185"/>
      <c r="J266" s="38"/>
      <c r="K266" s="38"/>
      <c r="L266" s="41"/>
      <c r="M266" s="186"/>
      <c r="N266" s="187"/>
      <c r="O266" s="66"/>
      <c r="P266" s="66"/>
      <c r="Q266" s="66"/>
      <c r="R266" s="66"/>
      <c r="S266" s="66"/>
      <c r="T266" s="67"/>
      <c r="U266" s="36"/>
      <c r="V266" s="36"/>
      <c r="W266" s="36"/>
      <c r="X266" s="36"/>
      <c r="Y266" s="36"/>
      <c r="Z266" s="36"/>
      <c r="AA266" s="36"/>
      <c r="AB266" s="36"/>
      <c r="AC266" s="36"/>
      <c r="AD266" s="36"/>
      <c r="AE266" s="36"/>
      <c r="AT266" s="19" t="s">
        <v>139</v>
      </c>
      <c r="AU266" s="19" t="s">
        <v>81</v>
      </c>
    </row>
    <row r="267" spans="1:65" s="2" customFormat="1" ht="16.5" customHeight="1">
      <c r="A267" s="36"/>
      <c r="B267" s="37"/>
      <c r="C267" s="170" t="s">
        <v>370</v>
      </c>
      <c r="D267" s="170" t="s">
        <v>130</v>
      </c>
      <c r="E267" s="171" t="s">
        <v>371</v>
      </c>
      <c r="F267" s="172" t="s">
        <v>372</v>
      </c>
      <c r="G267" s="173" t="s">
        <v>176</v>
      </c>
      <c r="H267" s="174">
        <v>0.13100000000000001</v>
      </c>
      <c r="I267" s="175"/>
      <c r="J267" s="176">
        <f>ROUND(I267*H267,2)</f>
        <v>0</v>
      </c>
      <c r="K267" s="172" t="s">
        <v>134</v>
      </c>
      <c r="L267" s="41"/>
      <c r="M267" s="177" t="s">
        <v>19</v>
      </c>
      <c r="N267" s="178" t="s">
        <v>45</v>
      </c>
      <c r="O267" s="66"/>
      <c r="P267" s="179">
        <f>O267*H267</f>
        <v>0</v>
      </c>
      <c r="Q267" s="179">
        <v>1.05291</v>
      </c>
      <c r="R267" s="179">
        <f>Q267*H267</f>
        <v>0.13793121</v>
      </c>
      <c r="S267" s="179">
        <v>0</v>
      </c>
      <c r="T267" s="180">
        <f>S267*H267</f>
        <v>0</v>
      </c>
      <c r="U267" s="36"/>
      <c r="V267" s="36"/>
      <c r="W267" s="36"/>
      <c r="X267" s="36"/>
      <c r="Y267" s="36"/>
      <c r="Z267" s="36"/>
      <c r="AA267" s="36"/>
      <c r="AB267" s="36"/>
      <c r="AC267" s="36"/>
      <c r="AD267" s="36"/>
      <c r="AE267" s="36"/>
      <c r="AR267" s="181" t="s">
        <v>135</v>
      </c>
      <c r="AT267" s="181" t="s">
        <v>130</v>
      </c>
      <c r="AU267" s="181" t="s">
        <v>81</v>
      </c>
      <c r="AY267" s="19" t="s">
        <v>128</v>
      </c>
      <c r="BE267" s="182">
        <f>IF(N267="základní",J267,0)</f>
        <v>0</v>
      </c>
      <c r="BF267" s="182">
        <f>IF(N267="snížená",J267,0)</f>
        <v>0</v>
      </c>
      <c r="BG267" s="182">
        <f>IF(N267="zákl. přenesená",J267,0)</f>
        <v>0</v>
      </c>
      <c r="BH267" s="182">
        <f>IF(N267="sníž. přenesená",J267,0)</f>
        <v>0</v>
      </c>
      <c r="BI267" s="182">
        <f>IF(N267="nulová",J267,0)</f>
        <v>0</v>
      </c>
      <c r="BJ267" s="19" t="s">
        <v>79</v>
      </c>
      <c r="BK267" s="182">
        <f>ROUND(I267*H267,2)</f>
        <v>0</v>
      </c>
      <c r="BL267" s="19" t="s">
        <v>135</v>
      </c>
      <c r="BM267" s="181" t="s">
        <v>373</v>
      </c>
    </row>
    <row r="268" spans="1:65" s="2" customFormat="1" ht="11.25">
      <c r="A268" s="36"/>
      <c r="B268" s="37"/>
      <c r="C268" s="38"/>
      <c r="D268" s="183" t="s">
        <v>137</v>
      </c>
      <c r="E268" s="38"/>
      <c r="F268" s="184" t="s">
        <v>374</v>
      </c>
      <c r="G268" s="38"/>
      <c r="H268" s="38"/>
      <c r="I268" s="185"/>
      <c r="J268" s="38"/>
      <c r="K268" s="38"/>
      <c r="L268" s="41"/>
      <c r="M268" s="186"/>
      <c r="N268" s="187"/>
      <c r="O268" s="66"/>
      <c r="P268" s="66"/>
      <c r="Q268" s="66"/>
      <c r="R268" s="66"/>
      <c r="S268" s="66"/>
      <c r="T268" s="67"/>
      <c r="U268" s="36"/>
      <c r="V268" s="36"/>
      <c r="W268" s="36"/>
      <c r="X268" s="36"/>
      <c r="Y268" s="36"/>
      <c r="Z268" s="36"/>
      <c r="AA268" s="36"/>
      <c r="AB268" s="36"/>
      <c r="AC268" s="36"/>
      <c r="AD268" s="36"/>
      <c r="AE268" s="36"/>
      <c r="AT268" s="19" t="s">
        <v>137</v>
      </c>
      <c r="AU268" s="19" t="s">
        <v>81</v>
      </c>
    </row>
    <row r="269" spans="1:65" s="2" customFormat="1" ht="11.25">
      <c r="A269" s="36"/>
      <c r="B269" s="37"/>
      <c r="C269" s="38"/>
      <c r="D269" s="188" t="s">
        <v>139</v>
      </c>
      <c r="E269" s="38"/>
      <c r="F269" s="189" t="s">
        <v>375</v>
      </c>
      <c r="G269" s="38"/>
      <c r="H269" s="38"/>
      <c r="I269" s="185"/>
      <c r="J269" s="38"/>
      <c r="K269" s="38"/>
      <c r="L269" s="41"/>
      <c r="M269" s="186"/>
      <c r="N269" s="187"/>
      <c r="O269" s="66"/>
      <c r="P269" s="66"/>
      <c r="Q269" s="66"/>
      <c r="R269" s="66"/>
      <c r="S269" s="66"/>
      <c r="T269" s="67"/>
      <c r="U269" s="36"/>
      <c r="V269" s="36"/>
      <c r="W269" s="36"/>
      <c r="X269" s="36"/>
      <c r="Y269" s="36"/>
      <c r="Z269" s="36"/>
      <c r="AA269" s="36"/>
      <c r="AB269" s="36"/>
      <c r="AC269" s="36"/>
      <c r="AD269" s="36"/>
      <c r="AE269" s="36"/>
      <c r="AT269" s="19" t="s">
        <v>139</v>
      </c>
      <c r="AU269" s="19" t="s">
        <v>81</v>
      </c>
    </row>
    <row r="270" spans="1:65" s="13" customFormat="1" ht="11.25">
      <c r="B270" s="190"/>
      <c r="C270" s="191"/>
      <c r="D270" s="183" t="s">
        <v>141</v>
      </c>
      <c r="E270" s="192" t="s">
        <v>19</v>
      </c>
      <c r="F270" s="193" t="s">
        <v>376</v>
      </c>
      <c r="G270" s="191"/>
      <c r="H270" s="194">
        <v>9.6000000000000002E-2</v>
      </c>
      <c r="I270" s="195"/>
      <c r="J270" s="191"/>
      <c r="K270" s="191"/>
      <c r="L270" s="196"/>
      <c r="M270" s="197"/>
      <c r="N270" s="198"/>
      <c r="O270" s="198"/>
      <c r="P270" s="198"/>
      <c r="Q270" s="198"/>
      <c r="R270" s="198"/>
      <c r="S270" s="198"/>
      <c r="T270" s="199"/>
      <c r="AT270" s="200" t="s">
        <v>141</v>
      </c>
      <c r="AU270" s="200" t="s">
        <v>81</v>
      </c>
      <c r="AV270" s="13" t="s">
        <v>81</v>
      </c>
      <c r="AW270" s="13" t="s">
        <v>35</v>
      </c>
      <c r="AX270" s="13" t="s">
        <v>74</v>
      </c>
      <c r="AY270" s="200" t="s">
        <v>128</v>
      </c>
    </row>
    <row r="271" spans="1:65" s="13" customFormat="1" ht="11.25">
      <c r="B271" s="190"/>
      <c r="C271" s="191"/>
      <c r="D271" s="183" t="s">
        <v>141</v>
      </c>
      <c r="E271" s="192" t="s">
        <v>19</v>
      </c>
      <c r="F271" s="193" t="s">
        <v>377</v>
      </c>
      <c r="G271" s="191"/>
      <c r="H271" s="194">
        <v>3.5000000000000003E-2</v>
      </c>
      <c r="I271" s="195"/>
      <c r="J271" s="191"/>
      <c r="K271" s="191"/>
      <c r="L271" s="196"/>
      <c r="M271" s="197"/>
      <c r="N271" s="198"/>
      <c r="O271" s="198"/>
      <c r="P271" s="198"/>
      <c r="Q271" s="198"/>
      <c r="R271" s="198"/>
      <c r="S271" s="198"/>
      <c r="T271" s="199"/>
      <c r="AT271" s="200" t="s">
        <v>141</v>
      </c>
      <c r="AU271" s="200" t="s">
        <v>81</v>
      </c>
      <c r="AV271" s="13" t="s">
        <v>81</v>
      </c>
      <c r="AW271" s="13" t="s">
        <v>35</v>
      </c>
      <c r="AX271" s="13" t="s">
        <v>74</v>
      </c>
      <c r="AY271" s="200" t="s">
        <v>128</v>
      </c>
    </row>
    <row r="272" spans="1:65" s="14" customFormat="1" ht="11.25">
      <c r="B272" s="201"/>
      <c r="C272" s="202"/>
      <c r="D272" s="183" t="s">
        <v>141</v>
      </c>
      <c r="E272" s="203" t="s">
        <v>19</v>
      </c>
      <c r="F272" s="204" t="s">
        <v>143</v>
      </c>
      <c r="G272" s="202"/>
      <c r="H272" s="205">
        <v>0.13100000000000001</v>
      </c>
      <c r="I272" s="206"/>
      <c r="J272" s="202"/>
      <c r="K272" s="202"/>
      <c r="L272" s="207"/>
      <c r="M272" s="208"/>
      <c r="N272" s="209"/>
      <c r="O272" s="209"/>
      <c r="P272" s="209"/>
      <c r="Q272" s="209"/>
      <c r="R272" s="209"/>
      <c r="S272" s="209"/>
      <c r="T272" s="210"/>
      <c r="AT272" s="211" t="s">
        <v>141</v>
      </c>
      <c r="AU272" s="211" t="s">
        <v>81</v>
      </c>
      <c r="AV272" s="14" t="s">
        <v>135</v>
      </c>
      <c r="AW272" s="14" t="s">
        <v>35</v>
      </c>
      <c r="AX272" s="14" t="s">
        <v>79</v>
      </c>
      <c r="AY272" s="211" t="s">
        <v>128</v>
      </c>
    </row>
    <row r="273" spans="1:65" s="2" customFormat="1" ht="16.5" customHeight="1">
      <c r="A273" s="36"/>
      <c r="B273" s="37"/>
      <c r="C273" s="170" t="s">
        <v>378</v>
      </c>
      <c r="D273" s="170" t="s">
        <v>130</v>
      </c>
      <c r="E273" s="171" t="s">
        <v>379</v>
      </c>
      <c r="F273" s="172" t="s">
        <v>380</v>
      </c>
      <c r="G273" s="173" t="s">
        <v>133</v>
      </c>
      <c r="H273" s="174">
        <v>3.31</v>
      </c>
      <c r="I273" s="175"/>
      <c r="J273" s="176">
        <f>ROUND(I273*H273,2)</f>
        <v>0</v>
      </c>
      <c r="K273" s="172" t="s">
        <v>134</v>
      </c>
      <c r="L273" s="41"/>
      <c r="M273" s="177" t="s">
        <v>19</v>
      </c>
      <c r="N273" s="178" t="s">
        <v>45</v>
      </c>
      <c r="O273" s="66"/>
      <c r="P273" s="179">
        <f>O273*H273</f>
        <v>0</v>
      </c>
      <c r="Q273" s="179">
        <v>1.8907700000000001</v>
      </c>
      <c r="R273" s="179">
        <f>Q273*H273</f>
        <v>6.2584487000000006</v>
      </c>
      <c r="S273" s="179">
        <v>0</v>
      </c>
      <c r="T273" s="180">
        <f>S273*H273</f>
        <v>0</v>
      </c>
      <c r="U273" s="36"/>
      <c r="V273" s="36"/>
      <c r="W273" s="36"/>
      <c r="X273" s="36"/>
      <c r="Y273" s="36"/>
      <c r="Z273" s="36"/>
      <c r="AA273" s="36"/>
      <c r="AB273" s="36"/>
      <c r="AC273" s="36"/>
      <c r="AD273" s="36"/>
      <c r="AE273" s="36"/>
      <c r="AR273" s="181" t="s">
        <v>135</v>
      </c>
      <c r="AT273" s="181" t="s">
        <v>130</v>
      </c>
      <c r="AU273" s="181" t="s">
        <v>81</v>
      </c>
      <c r="AY273" s="19" t="s">
        <v>128</v>
      </c>
      <c r="BE273" s="182">
        <f>IF(N273="základní",J273,0)</f>
        <v>0</v>
      </c>
      <c r="BF273" s="182">
        <f>IF(N273="snížená",J273,0)</f>
        <v>0</v>
      </c>
      <c r="BG273" s="182">
        <f>IF(N273="zákl. přenesená",J273,0)</f>
        <v>0</v>
      </c>
      <c r="BH273" s="182">
        <f>IF(N273="sníž. přenesená",J273,0)</f>
        <v>0</v>
      </c>
      <c r="BI273" s="182">
        <f>IF(N273="nulová",J273,0)</f>
        <v>0</v>
      </c>
      <c r="BJ273" s="19" t="s">
        <v>79</v>
      </c>
      <c r="BK273" s="182">
        <f>ROUND(I273*H273,2)</f>
        <v>0</v>
      </c>
      <c r="BL273" s="19" t="s">
        <v>135</v>
      </c>
      <c r="BM273" s="181" t="s">
        <v>381</v>
      </c>
    </row>
    <row r="274" spans="1:65" s="2" customFormat="1" ht="11.25">
      <c r="A274" s="36"/>
      <c r="B274" s="37"/>
      <c r="C274" s="38"/>
      <c r="D274" s="183" t="s">
        <v>137</v>
      </c>
      <c r="E274" s="38"/>
      <c r="F274" s="184" t="s">
        <v>382</v>
      </c>
      <c r="G274" s="38"/>
      <c r="H274" s="38"/>
      <c r="I274" s="185"/>
      <c r="J274" s="38"/>
      <c r="K274" s="38"/>
      <c r="L274" s="41"/>
      <c r="M274" s="186"/>
      <c r="N274" s="187"/>
      <c r="O274" s="66"/>
      <c r="P274" s="66"/>
      <c r="Q274" s="66"/>
      <c r="R274" s="66"/>
      <c r="S274" s="66"/>
      <c r="T274" s="67"/>
      <c r="U274" s="36"/>
      <c r="V274" s="36"/>
      <c r="W274" s="36"/>
      <c r="X274" s="36"/>
      <c r="Y274" s="36"/>
      <c r="Z274" s="36"/>
      <c r="AA274" s="36"/>
      <c r="AB274" s="36"/>
      <c r="AC274" s="36"/>
      <c r="AD274" s="36"/>
      <c r="AE274" s="36"/>
      <c r="AT274" s="19" t="s">
        <v>137</v>
      </c>
      <c r="AU274" s="19" t="s">
        <v>81</v>
      </c>
    </row>
    <row r="275" spans="1:65" s="2" customFormat="1" ht="11.25">
      <c r="A275" s="36"/>
      <c r="B275" s="37"/>
      <c r="C275" s="38"/>
      <c r="D275" s="188" t="s">
        <v>139</v>
      </c>
      <c r="E275" s="38"/>
      <c r="F275" s="189" t="s">
        <v>383</v>
      </c>
      <c r="G275" s="38"/>
      <c r="H275" s="38"/>
      <c r="I275" s="185"/>
      <c r="J275" s="38"/>
      <c r="K275" s="38"/>
      <c r="L275" s="41"/>
      <c r="M275" s="186"/>
      <c r="N275" s="187"/>
      <c r="O275" s="66"/>
      <c r="P275" s="66"/>
      <c r="Q275" s="66"/>
      <c r="R275" s="66"/>
      <c r="S275" s="66"/>
      <c r="T275" s="67"/>
      <c r="U275" s="36"/>
      <c r="V275" s="36"/>
      <c r="W275" s="36"/>
      <c r="X275" s="36"/>
      <c r="Y275" s="36"/>
      <c r="Z275" s="36"/>
      <c r="AA275" s="36"/>
      <c r="AB275" s="36"/>
      <c r="AC275" s="36"/>
      <c r="AD275" s="36"/>
      <c r="AE275" s="36"/>
      <c r="AT275" s="19" t="s">
        <v>139</v>
      </c>
      <c r="AU275" s="19" t="s">
        <v>81</v>
      </c>
    </row>
    <row r="276" spans="1:65" s="15" customFormat="1" ht="11.25">
      <c r="B276" s="212"/>
      <c r="C276" s="213"/>
      <c r="D276" s="183" t="s">
        <v>141</v>
      </c>
      <c r="E276" s="214" t="s">
        <v>19</v>
      </c>
      <c r="F276" s="215" t="s">
        <v>153</v>
      </c>
      <c r="G276" s="213"/>
      <c r="H276" s="214" t="s">
        <v>19</v>
      </c>
      <c r="I276" s="216"/>
      <c r="J276" s="213"/>
      <c r="K276" s="213"/>
      <c r="L276" s="217"/>
      <c r="M276" s="218"/>
      <c r="N276" s="219"/>
      <c r="O276" s="219"/>
      <c r="P276" s="219"/>
      <c r="Q276" s="219"/>
      <c r="R276" s="219"/>
      <c r="S276" s="219"/>
      <c r="T276" s="220"/>
      <c r="AT276" s="221" t="s">
        <v>141</v>
      </c>
      <c r="AU276" s="221" t="s">
        <v>81</v>
      </c>
      <c r="AV276" s="15" t="s">
        <v>79</v>
      </c>
      <c r="AW276" s="15" t="s">
        <v>35</v>
      </c>
      <c r="AX276" s="15" t="s">
        <v>74</v>
      </c>
      <c r="AY276" s="221" t="s">
        <v>128</v>
      </c>
    </row>
    <row r="277" spans="1:65" s="13" customFormat="1" ht="11.25">
      <c r="B277" s="190"/>
      <c r="C277" s="191"/>
      <c r="D277" s="183" t="s">
        <v>141</v>
      </c>
      <c r="E277" s="192" t="s">
        <v>19</v>
      </c>
      <c r="F277" s="193" t="s">
        <v>384</v>
      </c>
      <c r="G277" s="191"/>
      <c r="H277" s="194">
        <v>2.4350000000000001</v>
      </c>
      <c r="I277" s="195"/>
      <c r="J277" s="191"/>
      <c r="K277" s="191"/>
      <c r="L277" s="196"/>
      <c r="M277" s="197"/>
      <c r="N277" s="198"/>
      <c r="O277" s="198"/>
      <c r="P277" s="198"/>
      <c r="Q277" s="198"/>
      <c r="R277" s="198"/>
      <c r="S277" s="198"/>
      <c r="T277" s="199"/>
      <c r="AT277" s="200" t="s">
        <v>141</v>
      </c>
      <c r="AU277" s="200" t="s">
        <v>81</v>
      </c>
      <c r="AV277" s="13" t="s">
        <v>81</v>
      </c>
      <c r="AW277" s="13" t="s">
        <v>35</v>
      </c>
      <c r="AX277" s="13" t="s">
        <v>74</v>
      </c>
      <c r="AY277" s="200" t="s">
        <v>128</v>
      </c>
    </row>
    <row r="278" spans="1:65" s="15" customFormat="1" ht="11.25">
      <c r="B278" s="212"/>
      <c r="C278" s="213"/>
      <c r="D278" s="183" t="s">
        <v>141</v>
      </c>
      <c r="E278" s="214" t="s">
        <v>19</v>
      </c>
      <c r="F278" s="215" t="s">
        <v>385</v>
      </c>
      <c r="G278" s="213"/>
      <c r="H278" s="214" t="s">
        <v>19</v>
      </c>
      <c r="I278" s="216"/>
      <c r="J278" s="213"/>
      <c r="K278" s="213"/>
      <c r="L278" s="217"/>
      <c r="M278" s="218"/>
      <c r="N278" s="219"/>
      <c r="O278" s="219"/>
      <c r="P278" s="219"/>
      <c r="Q278" s="219"/>
      <c r="R278" s="219"/>
      <c r="S278" s="219"/>
      <c r="T278" s="220"/>
      <c r="AT278" s="221" t="s">
        <v>141</v>
      </c>
      <c r="AU278" s="221" t="s">
        <v>81</v>
      </c>
      <c r="AV278" s="15" t="s">
        <v>79</v>
      </c>
      <c r="AW278" s="15" t="s">
        <v>35</v>
      </c>
      <c r="AX278" s="15" t="s">
        <v>74</v>
      </c>
      <c r="AY278" s="221" t="s">
        <v>128</v>
      </c>
    </row>
    <row r="279" spans="1:65" s="13" customFormat="1" ht="11.25">
      <c r="B279" s="190"/>
      <c r="C279" s="191"/>
      <c r="D279" s="183" t="s">
        <v>141</v>
      </c>
      <c r="E279" s="192" t="s">
        <v>19</v>
      </c>
      <c r="F279" s="193" t="s">
        <v>386</v>
      </c>
      <c r="G279" s="191"/>
      <c r="H279" s="194">
        <v>0.875</v>
      </c>
      <c r="I279" s="195"/>
      <c r="J279" s="191"/>
      <c r="K279" s="191"/>
      <c r="L279" s="196"/>
      <c r="M279" s="197"/>
      <c r="N279" s="198"/>
      <c r="O279" s="198"/>
      <c r="P279" s="198"/>
      <c r="Q279" s="198"/>
      <c r="R279" s="198"/>
      <c r="S279" s="198"/>
      <c r="T279" s="199"/>
      <c r="AT279" s="200" t="s">
        <v>141</v>
      </c>
      <c r="AU279" s="200" t="s">
        <v>81</v>
      </c>
      <c r="AV279" s="13" t="s">
        <v>81</v>
      </c>
      <c r="AW279" s="13" t="s">
        <v>35</v>
      </c>
      <c r="AX279" s="13" t="s">
        <v>74</v>
      </c>
      <c r="AY279" s="200" t="s">
        <v>128</v>
      </c>
    </row>
    <row r="280" spans="1:65" s="14" customFormat="1" ht="11.25">
      <c r="B280" s="201"/>
      <c r="C280" s="202"/>
      <c r="D280" s="183" t="s">
        <v>141</v>
      </c>
      <c r="E280" s="203" t="s">
        <v>19</v>
      </c>
      <c r="F280" s="204" t="s">
        <v>143</v>
      </c>
      <c r="G280" s="202"/>
      <c r="H280" s="205">
        <v>3.31</v>
      </c>
      <c r="I280" s="206"/>
      <c r="J280" s="202"/>
      <c r="K280" s="202"/>
      <c r="L280" s="207"/>
      <c r="M280" s="208"/>
      <c r="N280" s="209"/>
      <c r="O280" s="209"/>
      <c r="P280" s="209"/>
      <c r="Q280" s="209"/>
      <c r="R280" s="209"/>
      <c r="S280" s="209"/>
      <c r="T280" s="210"/>
      <c r="AT280" s="211" t="s">
        <v>141</v>
      </c>
      <c r="AU280" s="211" t="s">
        <v>81</v>
      </c>
      <c r="AV280" s="14" t="s">
        <v>135</v>
      </c>
      <c r="AW280" s="14" t="s">
        <v>35</v>
      </c>
      <c r="AX280" s="14" t="s">
        <v>79</v>
      </c>
      <c r="AY280" s="211" t="s">
        <v>128</v>
      </c>
    </row>
    <row r="281" spans="1:65" s="2" customFormat="1" ht="21.75" customHeight="1">
      <c r="A281" s="36"/>
      <c r="B281" s="37"/>
      <c r="C281" s="170" t="s">
        <v>387</v>
      </c>
      <c r="D281" s="170" t="s">
        <v>130</v>
      </c>
      <c r="E281" s="171" t="s">
        <v>388</v>
      </c>
      <c r="F281" s="172" t="s">
        <v>389</v>
      </c>
      <c r="G281" s="173" t="s">
        <v>205</v>
      </c>
      <c r="H281" s="174">
        <v>3.5</v>
      </c>
      <c r="I281" s="175"/>
      <c r="J281" s="176">
        <f>ROUND(I281*H281,2)</f>
        <v>0</v>
      </c>
      <c r="K281" s="172" t="s">
        <v>134</v>
      </c>
      <c r="L281" s="41"/>
      <c r="M281" s="177" t="s">
        <v>19</v>
      </c>
      <c r="N281" s="178" t="s">
        <v>45</v>
      </c>
      <c r="O281" s="66"/>
      <c r="P281" s="179">
        <f>O281*H281</f>
        <v>0</v>
      </c>
      <c r="Q281" s="179">
        <v>1.2878099999999999</v>
      </c>
      <c r="R281" s="179">
        <f>Q281*H281</f>
        <v>4.5073349999999994</v>
      </c>
      <c r="S281" s="179">
        <v>0</v>
      </c>
      <c r="T281" s="180">
        <f>S281*H281</f>
        <v>0</v>
      </c>
      <c r="U281" s="36"/>
      <c r="V281" s="36"/>
      <c r="W281" s="36"/>
      <c r="X281" s="36"/>
      <c r="Y281" s="36"/>
      <c r="Z281" s="36"/>
      <c r="AA281" s="36"/>
      <c r="AB281" s="36"/>
      <c r="AC281" s="36"/>
      <c r="AD281" s="36"/>
      <c r="AE281" s="36"/>
      <c r="AR281" s="181" t="s">
        <v>135</v>
      </c>
      <c r="AT281" s="181" t="s">
        <v>130</v>
      </c>
      <c r="AU281" s="181" t="s">
        <v>81</v>
      </c>
      <c r="AY281" s="19" t="s">
        <v>128</v>
      </c>
      <c r="BE281" s="182">
        <f>IF(N281="základní",J281,0)</f>
        <v>0</v>
      </c>
      <c r="BF281" s="182">
        <f>IF(N281="snížená",J281,0)</f>
        <v>0</v>
      </c>
      <c r="BG281" s="182">
        <f>IF(N281="zákl. přenesená",J281,0)</f>
        <v>0</v>
      </c>
      <c r="BH281" s="182">
        <f>IF(N281="sníž. přenesená",J281,0)</f>
        <v>0</v>
      </c>
      <c r="BI281" s="182">
        <f>IF(N281="nulová",J281,0)</f>
        <v>0</v>
      </c>
      <c r="BJ281" s="19" t="s">
        <v>79</v>
      </c>
      <c r="BK281" s="182">
        <f>ROUND(I281*H281,2)</f>
        <v>0</v>
      </c>
      <c r="BL281" s="19" t="s">
        <v>135</v>
      </c>
      <c r="BM281" s="181" t="s">
        <v>390</v>
      </c>
    </row>
    <row r="282" spans="1:65" s="2" customFormat="1" ht="19.5">
      <c r="A282" s="36"/>
      <c r="B282" s="37"/>
      <c r="C282" s="38"/>
      <c r="D282" s="183" t="s">
        <v>137</v>
      </c>
      <c r="E282" s="38"/>
      <c r="F282" s="184" t="s">
        <v>391</v>
      </c>
      <c r="G282" s="38"/>
      <c r="H282" s="38"/>
      <c r="I282" s="185"/>
      <c r="J282" s="38"/>
      <c r="K282" s="38"/>
      <c r="L282" s="41"/>
      <c r="M282" s="186"/>
      <c r="N282" s="187"/>
      <c r="O282" s="66"/>
      <c r="P282" s="66"/>
      <c r="Q282" s="66"/>
      <c r="R282" s="66"/>
      <c r="S282" s="66"/>
      <c r="T282" s="67"/>
      <c r="U282" s="36"/>
      <c r="V282" s="36"/>
      <c r="W282" s="36"/>
      <c r="X282" s="36"/>
      <c r="Y282" s="36"/>
      <c r="Z282" s="36"/>
      <c r="AA282" s="36"/>
      <c r="AB282" s="36"/>
      <c r="AC282" s="36"/>
      <c r="AD282" s="36"/>
      <c r="AE282" s="36"/>
      <c r="AT282" s="19" t="s">
        <v>137</v>
      </c>
      <c r="AU282" s="19" t="s">
        <v>81</v>
      </c>
    </row>
    <row r="283" spans="1:65" s="2" customFormat="1" ht="11.25">
      <c r="A283" s="36"/>
      <c r="B283" s="37"/>
      <c r="C283" s="38"/>
      <c r="D283" s="188" t="s">
        <v>139</v>
      </c>
      <c r="E283" s="38"/>
      <c r="F283" s="189" t="s">
        <v>392</v>
      </c>
      <c r="G283" s="38"/>
      <c r="H283" s="38"/>
      <c r="I283" s="185"/>
      <c r="J283" s="38"/>
      <c r="K283" s="38"/>
      <c r="L283" s="41"/>
      <c r="M283" s="186"/>
      <c r="N283" s="187"/>
      <c r="O283" s="66"/>
      <c r="P283" s="66"/>
      <c r="Q283" s="66"/>
      <c r="R283" s="66"/>
      <c r="S283" s="66"/>
      <c r="T283" s="67"/>
      <c r="U283" s="36"/>
      <c r="V283" s="36"/>
      <c r="W283" s="36"/>
      <c r="X283" s="36"/>
      <c r="Y283" s="36"/>
      <c r="Z283" s="36"/>
      <c r="AA283" s="36"/>
      <c r="AB283" s="36"/>
      <c r="AC283" s="36"/>
      <c r="AD283" s="36"/>
      <c r="AE283" s="36"/>
      <c r="AT283" s="19" t="s">
        <v>139</v>
      </c>
      <c r="AU283" s="19" t="s">
        <v>81</v>
      </c>
    </row>
    <row r="284" spans="1:65" s="15" customFormat="1" ht="11.25">
      <c r="B284" s="212"/>
      <c r="C284" s="213"/>
      <c r="D284" s="183" t="s">
        <v>141</v>
      </c>
      <c r="E284" s="214" t="s">
        <v>19</v>
      </c>
      <c r="F284" s="215" t="s">
        <v>385</v>
      </c>
      <c r="G284" s="213"/>
      <c r="H284" s="214" t="s">
        <v>19</v>
      </c>
      <c r="I284" s="216"/>
      <c r="J284" s="213"/>
      <c r="K284" s="213"/>
      <c r="L284" s="217"/>
      <c r="M284" s="218"/>
      <c r="N284" s="219"/>
      <c r="O284" s="219"/>
      <c r="P284" s="219"/>
      <c r="Q284" s="219"/>
      <c r="R284" s="219"/>
      <c r="S284" s="219"/>
      <c r="T284" s="220"/>
      <c r="AT284" s="221" t="s">
        <v>141</v>
      </c>
      <c r="AU284" s="221" t="s">
        <v>81</v>
      </c>
      <c r="AV284" s="15" t="s">
        <v>79</v>
      </c>
      <c r="AW284" s="15" t="s">
        <v>35</v>
      </c>
      <c r="AX284" s="15" t="s">
        <v>74</v>
      </c>
      <c r="AY284" s="221" t="s">
        <v>128</v>
      </c>
    </row>
    <row r="285" spans="1:65" s="13" customFormat="1" ht="11.25">
      <c r="B285" s="190"/>
      <c r="C285" s="191"/>
      <c r="D285" s="183" t="s">
        <v>141</v>
      </c>
      <c r="E285" s="192" t="s">
        <v>19</v>
      </c>
      <c r="F285" s="193" t="s">
        <v>393</v>
      </c>
      <c r="G285" s="191"/>
      <c r="H285" s="194">
        <v>3.5</v>
      </c>
      <c r="I285" s="195"/>
      <c r="J285" s="191"/>
      <c r="K285" s="191"/>
      <c r="L285" s="196"/>
      <c r="M285" s="197"/>
      <c r="N285" s="198"/>
      <c r="O285" s="198"/>
      <c r="P285" s="198"/>
      <c r="Q285" s="198"/>
      <c r="R285" s="198"/>
      <c r="S285" s="198"/>
      <c r="T285" s="199"/>
      <c r="AT285" s="200" t="s">
        <v>141</v>
      </c>
      <c r="AU285" s="200" t="s">
        <v>81</v>
      </c>
      <c r="AV285" s="13" t="s">
        <v>81</v>
      </c>
      <c r="AW285" s="13" t="s">
        <v>35</v>
      </c>
      <c r="AX285" s="13" t="s">
        <v>74</v>
      </c>
      <c r="AY285" s="200" t="s">
        <v>128</v>
      </c>
    </row>
    <row r="286" spans="1:65" s="14" customFormat="1" ht="11.25">
      <c r="B286" s="201"/>
      <c r="C286" s="202"/>
      <c r="D286" s="183" t="s">
        <v>141</v>
      </c>
      <c r="E286" s="203" t="s">
        <v>19</v>
      </c>
      <c r="F286" s="204" t="s">
        <v>143</v>
      </c>
      <c r="G286" s="202"/>
      <c r="H286" s="205">
        <v>3.5</v>
      </c>
      <c r="I286" s="206"/>
      <c r="J286" s="202"/>
      <c r="K286" s="202"/>
      <c r="L286" s="207"/>
      <c r="M286" s="208"/>
      <c r="N286" s="209"/>
      <c r="O286" s="209"/>
      <c r="P286" s="209"/>
      <c r="Q286" s="209"/>
      <c r="R286" s="209"/>
      <c r="S286" s="209"/>
      <c r="T286" s="210"/>
      <c r="AT286" s="211" t="s">
        <v>141</v>
      </c>
      <c r="AU286" s="211" t="s">
        <v>81</v>
      </c>
      <c r="AV286" s="14" t="s">
        <v>135</v>
      </c>
      <c r="AW286" s="14" t="s">
        <v>35</v>
      </c>
      <c r="AX286" s="14" t="s">
        <v>79</v>
      </c>
      <c r="AY286" s="211" t="s">
        <v>128</v>
      </c>
    </row>
    <row r="287" spans="1:65" s="12" customFormat="1" ht="22.9" customHeight="1">
      <c r="B287" s="154"/>
      <c r="C287" s="155"/>
      <c r="D287" s="156" t="s">
        <v>73</v>
      </c>
      <c r="E287" s="168" t="s">
        <v>167</v>
      </c>
      <c r="F287" s="168" t="s">
        <v>394</v>
      </c>
      <c r="G287" s="155"/>
      <c r="H287" s="155"/>
      <c r="I287" s="158"/>
      <c r="J287" s="169">
        <f>BK287</f>
        <v>0</v>
      </c>
      <c r="K287" s="155"/>
      <c r="L287" s="160"/>
      <c r="M287" s="161"/>
      <c r="N287" s="162"/>
      <c r="O287" s="162"/>
      <c r="P287" s="163">
        <f>SUM(P288:P304)</f>
        <v>0</v>
      </c>
      <c r="Q287" s="162"/>
      <c r="R287" s="163">
        <f>SUM(R288:R304)</f>
        <v>13.678294699999999</v>
      </c>
      <c r="S287" s="162"/>
      <c r="T287" s="164">
        <f>SUM(T288:T304)</f>
        <v>0</v>
      </c>
      <c r="AR287" s="165" t="s">
        <v>79</v>
      </c>
      <c r="AT287" s="166" t="s">
        <v>73</v>
      </c>
      <c r="AU287" s="166" t="s">
        <v>79</v>
      </c>
      <c r="AY287" s="165" t="s">
        <v>128</v>
      </c>
      <c r="BK287" s="167">
        <f>SUM(BK288:BK304)</f>
        <v>0</v>
      </c>
    </row>
    <row r="288" spans="1:65" s="2" customFormat="1" ht="16.5" customHeight="1">
      <c r="A288" s="36"/>
      <c r="B288" s="37"/>
      <c r="C288" s="170" t="s">
        <v>395</v>
      </c>
      <c r="D288" s="170" t="s">
        <v>130</v>
      </c>
      <c r="E288" s="171" t="s">
        <v>396</v>
      </c>
      <c r="F288" s="172" t="s">
        <v>397</v>
      </c>
      <c r="G288" s="173" t="s">
        <v>205</v>
      </c>
      <c r="H288" s="174">
        <v>1.75</v>
      </c>
      <c r="I288" s="175"/>
      <c r="J288" s="176">
        <f>ROUND(I288*H288,2)</f>
        <v>0</v>
      </c>
      <c r="K288" s="172" t="s">
        <v>134</v>
      </c>
      <c r="L288" s="41"/>
      <c r="M288" s="177" t="s">
        <v>19</v>
      </c>
      <c r="N288" s="178" t="s">
        <v>45</v>
      </c>
      <c r="O288" s="66"/>
      <c r="P288" s="179">
        <f>O288*H288</f>
        <v>0</v>
      </c>
      <c r="Q288" s="179">
        <v>0.34499999999999997</v>
      </c>
      <c r="R288" s="179">
        <f>Q288*H288</f>
        <v>0.60375000000000001</v>
      </c>
      <c r="S288" s="179">
        <v>0</v>
      </c>
      <c r="T288" s="180">
        <f>S288*H288</f>
        <v>0</v>
      </c>
      <c r="U288" s="36"/>
      <c r="V288" s="36"/>
      <c r="W288" s="36"/>
      <c r="X288" s="36"/>
      <c r="Y288" s="36"/>
      <c r="Z288" s="36"/>
      <c r="AA288" s="36"/>
      <c r="AB288" s="36"/>
      <c r="AC288" s="36"/>
      <c r="AD288" s="36"/>
      <c r="AE288" s="36"/>
      <c r="AR288" s="181" t="s">
        <v>135</v>
      </c>
      <c r="AT288" s="181" t="s">
        <v>130</v>
      </c>
      <c r="AU288" s="181" t="s">
        <v>81</v>
      </c>
      <c r="AY288" s="19" t="s">
        <v>128</v>
      </c>
      <c r="BE288" s="182">
        <f>IF(N288="základní",J288,0)</f>
        <v>0</v>
      </c>
      <c r="BF288" s="182">
        <f>IF(N288="snížená",J288,0)</f>
        <v>0</v>
      </c>
      <c r="BG288" s="182">
        <f>IF(N288="zákl. přenesená",J288,0)</f>
        <v>0</v>
      </c>
      <c r="BH288" s="182">
        <f>IF(N288="sníž. přenesená",J288,0)</f>
        <v>0</v>
      </c>
      <c r="BI288" s="182">
        <f>IF(N288="nulová",J288,0)</f>
        <v>0</v>
      </c>
      <c r="BJ288" s="19" t="s">
        <v>79</v>
      </c>
      <c r="BK288" s="182">
        <f>ROUND(I288*H288,2)</f>
        <v>0</v>
      </c>
      <c r="BL288" s="19" t="s">
        <v>135</v>
      </c>
      <c r="BM288" s="181" t="s">
        <v>398</v>
      </c>
    </row>
    <row r="289" spans="1:65" s="2" customFormat="1" ht="11.25">
      <c r="A289" s="36"/>
      <c r="B289" s="37"/>
      <c r="C289" s="38"/>
      <c r="D289" s="183" t="s">
        <v>137</v>
      </c>
      <c r="E289" s="38"/>
      <c r="F289" s="184" t="s">
        <v>399</v>
      </c>
      <c r="G289" s="38"/>
      <c r="H289" s="38"/>
      <c r="I289" s="185"/>
      <c r="J289" s="38"/>
      <c r="K289" s="38"/>
      <c r="L289" s="41"/>
      <c r="M289" s="186"/>
      <c r="N289" s="187"/>
      <c r="O289" s="66"/>
      <c r="P289" s="66"/>
      <c r="Q289" s="66"/>
      <c r="R289" s="66"/>
      <c r="S289" s="66"/>
      <c r="T289" s="67"/>
      <c r="U289" s="36"/>
      <c r="V289" s="36"/>
      <c r="W289" s="36"/>
      <c r="X289" s="36"/>
      <c r="Y289" s="36"/>
      <c r="Z289" s="36"/>
      <c r="AA289" s="36"/>
      <c r="AB289" s="36"/>
      <c r="AC289" s="36"/>
      <c r="AD289" s="36"/>
      <c r="AE289" s="36"/>
      <c r="AT289" s="19" t="s">
        <v>137</v>
      </c>
      <c r="AU289" s="19" t="s">
        <v>81</v>
      </c>
    </row>
    <row r="290" spans="1:65" s="2" customFormat="1" ht="11.25">
      <c r="A290" s="36"/>
      <c r="B290" s="37"/>
      <c r="C290" s="38"/>
      <c r="D290" s="188" t="s">
        <v>139</v>
      </c>
      <c r="E290" s="38"/>
      <c r="F290" s="189" t="s">
        <v>400</v>
      </c>
      <c r="G290" s="38"/>
      <c r="H290" s="38"/>
      <c r="I290" s="185"/>
      <c r="J290" s="38"/>
      <c r="K290" s="38"/>
      <c r="L290" s="41"/>
      <c r="M290" s="186"/>
      <c r="N290" s="187"/>
      <c r="O290" s="66"/>
      <c r="P290" s="66"/>
      <c r="Q290" s="66"/>
      <c r="R290" s="66"/>
      <c r="S290" s="66"/>
      <c r="T290" s="67"/>
      <c r="U290" s="36"/>
      <c r="V290" s="36"/>
      <c r="W290" s="36"/>
      <c r="X290" s="36"/>
      <c r="Y290" s="36"/>
      <c r="Z290" s="36"/>
      <c r="AA290" s="36"/>
      <c r="AB290" s="36"/>
      <c r="AC290" s="36"/>
      <c r="AD290" s="36"/>
      <c r="AE290" s="36"/>
      <c r="AT290" s="19" t="s">
        <v>139</v>
      </c>
      <c r="AU290" s="19" t="s">
        <v>81</v>
      </c>
    </row>
    <row r="291" spans="1:65" s="2" customFormat="1" ht="21.75" customHeight="1">
      <c r="A291" s="36"/>
      <c r="B291" s="37"/>
      <c r="C291" s="170" t="s">
        <v>401</v>
      </c>
      <c r="D291" s="170" t="s">
        <v>130</v>
      </c>
      <c r="E291" s="171" t="s">
        <v>402</v>
      </c>
      <c r="F291" s="172" t="s">
        <v>403</v>
      </c>
      <c r="G291" s="173" t="s">
        <v>205</v>
      </c>
      <c r="H291" s="174">
        <v>1.75</v>
      </c>
      <c r="I291" s="175"/>
      <c r="J291" s="176">
        <f>ROUND(I291*H291,2)</f>
        <v>0</v>
      </c>
      <c r="K291" s="172" t="s">
        <v>134</v>
      </c>
      <c r="L291" s="41"/>
      <c r="M291" s="177" t="s">
        <v>19</v>
      </c>
      <c r="N291" s="178" t="s">
        <v>45</v>
      </c>
      <c r="O291" s="66"/>
      <c r="P291" s="179">
        <f>O291*H291</f>
        <v>0</v>
      </c>
      <c r="Q291" s="179">
        <v>0.20745</v>
      </c>
      <c r="R291" s="179">
        <f>Q291*H291</f>
        <v>0.36303750000000001</v>
      </c>
      <c r="S291" s="179">
        <v>0</v>
      </c>
      <c r="T291" s="180">
        <f>S291*H291</f>
        <v>0</v>
      </c>
      <c r="U291" s="36"/>
      <c r="V291" s="36"/>
      <c r="W291" s="36"/>
      <c r="X291" s="36"/>
      <c r="Y291" s="36"/>
      <c r="Z291" s="36"/>
      <c r="AA291" s="36"/>
      <c r="AB291" s="36"/>
      <c r="AC291" s="36"/>
      <c r="AD291" s="36"/>
      <c r="AE291" s="36"/>
      <c r="AR291" s="181" t="s">
        <v>135</v>
      </c>
      <c r="AT291" s="181" t="s">
        <v>130</v>
      </c>
      <c r="AU291" s="181" t="s">
        <v>81</v>
      </c>
      <c r="AY291" s="19" t="s">
        <v>128</v>
      </c>
      <c r="BE291" s="182">
        <f>IF(N291="základní",J291,0)</f>
        <v>0</v>
      </c>
      <c r="BF291" s="182">
        <f>IF(N291="snížená",J291,0)</f>
        <v>0</v>
      </c>
      <c r="BG291" s="182">
        <f>IF(N291="zákl. přenesená",J291,0)</f>
        <v>0</v>
      </c>
      <c r="BH291" s="182">
        <f>IF(N291="sníž. přenesená",J291,0)</f>
        <v>0</v>
      </c>
      <c r="BI291" s="182">
        <f>IF(N291="nulová",J291,0)</f>
        <v>0</v>
      </c>
      <c r="BJ291" s="19" t="s">
        <v>79</v>
      </c>
      <c r="BK291" s="182">
        <f>ROUND(I291*H291,2)</f>
        <v>0</v>
      </c>
      <c r="BL291" s="19" t="s">
        <v>135</v>
      </c>
      <c r="BM291" s="181" t="s">
        <v>404</v>
      </c>
    </row>
    <row r="292" spans="1:65" s="2" customFormat="1" ht="19.5">
      <c r="A292" s="36"/>
      <c r="B292" s="37"/>
      <c r="C292" s="38"/>
      <c r="D292" s="183" t="s">
        <v>137</v>
      </c>
      <c r="E292" s="38"/>
      <c r="F292" s="184" t="s">
        <v>405</v>
      </c>
      <c r="G292" s="38"/>
      <c r="H292" s="38"/>
      <c r="I292" s="185"/>
      <c r="J292" s="38"/>
      <c r="K292" s="38"/>
      <c r="L292" s="41"/>
      <c r="M292" s="186"/>
      <c r="N292" s="187"/>
      <c r="O292" s="66"/>
      <c r="P292" s="66"/>
      <c r="Q292" s="66"/>
      <c r="R292" s="66"/>
      <c r="S292" s="66"/>
      <c r="T292" s="67"/>
      <c r="U292" s="36"/>
      <c r="V292" s="36"/>
      <c r="W292" s="36"/>
      <c r="X292" s="36"/>
      <c r="Y292" s="36"/>
      <c r="Z292" s="36"/>
      <c r="AA292" s="36"/>
      <c r="AB292" s="36"/>
      <c r="AC292" s="36"/>
      <c r="AD292" s="36"/>
      <c r="AE292" s="36"/>
      <c r="AT292" s="19" t="s">
        <v>137</v>
      </c>
      <c r="AU292" s="19" t="s">
        <v>81</v>
      </c>
    </row>
    <row r="293" spans="1:65" s="2" customFormat="1" ht="11.25">
      <c r="A293" s="36"/>
      <c r="B293" s="37"/>
      <c r="C293" s="38"/>
      <c r="D293" s="188" t="s">
        <v>139</v>
      </c>
      <c r="E293" s="38"/>
      <c r="F293" s="189" t="s">
        <v>406</v>
      </c>
      <c r="G293" s="38"/>
      <c r="H293" s="38"/>
      <c r="I293" s="185"/>
      <c r="J293" s="38"/>
      <c r="K293" s="38"/>
      <c r="L293" s="41"/>
      <c r="M293" s="186"/>
      <c r="N293" s="187"/>
      <c r="O293" s="66"/>
      <c r="P293" s="66"/>
      <c r="Q293" s="66"/>
      <c r="R293" s="66"/>
      <c r="S293" s="66"/>
      <c r="T293" s="67"/>
      <c r="U293" s="36"/>
      <c r="V293" s="36"/>
      <c r="W293" s="36"/>
      <c r="X293" s="36"/>
      <c r="Y293" s="36"/>
      <c r="Z293" s="36"/>
      <c r="AA293" s="36"/>
      <c r="AB293" s="36"/>
      <c r="AC293" s="36"/>
      <c r="AD293" s="36"/>
      <c r="AE293" s="36"/>
      <c r="AT293" s="19" t="s">
        <v>139</v>
      </c>
      <c r="AU293" s="19" t="s">
        <v>81</v>
      </c>
    </row>
    <row r="294" spans="1:65" s="13" customFormat="1" ht="11.25">
      <c r="B294" s="190"/>
      <c r="C294" s="191"/>
      <c r="D294" s="183" t="s">
        <v>141</v>
      </c>
      <c r="E294" s="192" t="s">
        <v>19</v>
      </c>
      <c r="F294" s="193" t="s">
        <v>407</v>
      </c>
      <c r="G294" s="191"/>
      <c r="H294" s="194">
        <v>1.75</v>
      </c>
      <c r="I294" s="195"/>
      <c r="J294" s="191"/>
      <c r="K294" s="191"/>
      <c r="L294" s="196"/>
      <c r="M294" s="197"/>
      <c r="N294" s="198"/>
      <c r="O294" s="198"/>
      <c r="P294" s="198"/>
      <c r="Q294" s="198"/>
      <c r="R294" s="198"/>
      <c r="S294" s="198"/>
      <c r="T294" s="199"/>
      <c r="AT294" s="200" t="s">
        <v>141</v>
      </c>
      <c r="AU294" s="200" t="s">
        <v>81</v>
      </c>
      <c r="AV294" s="13" t="s">
        <v>81</v>
      </c>
      <c r="AW294" s="13" t="s">
        <v>35</v>
      </c>
      <c r="AX294" s="13" t="s">
        <v>74</v>
      </c>
      <c r="AY294" s="200" t="s">
        <v>128</v>
      </c>
    </row>
    <row r="295" spans="1:65" s="14" customFormat="1" ht="11.25">
      <c r="B295" s="201"/>
      <c r="C295" s="202"/>
      <c r="D295" s="183" t="s">
        <v>141</v>
      </c>
      <c r="E295" s="203" t="s">
        <v>19</v>
      </c>
      <c r="F295" s="204" t="s">
        <v>143</v>
      </c>
      <c r="G295" s="202"/>
      <c r="H295" s="205">
        <v>1.75</v>
      </c>
      <c r="I295" s="206"/>
      <c r="J295" s="202"/>
      <c r="K295" s="202"/>
      <c r="L295" s="207"/>
      <c r="M295" s="208"/>
      <c r="N295" s="209"/>
      <c r="O295" s="209"/>
      <c r="P295" s="209"/>
      <c r="Q295" s="209"/>
      <c r="R295" s="209"/>
      <c r="S295" s="209"/>
      <c r="T295" s="210"/>
      <c r="AT295" s="211" t="s">
        <v>141</v>
      </c>
      <c r="AU295" s="211" t="s">
        <v>81</v>
      </c>
      <c r="AV295" s="14" t="s">
        <v>135</v>
      </c>
      <c r="AW295" s="14" t="s">
        <v>35</v>
      </c>
      <c r="AX295" s="14" t="s">
        <v>79</v>
      </c>
      <c r="AY295" s="211" t="s">
        <v>128</v>
      </c>
    </row>
    <row r="296" spans="1:65" s="2" customFormat="1" ht="21.75" customHeight="1">
      <c r="A296" s="36"/>
      <c r="B296" s="37"/>
      <c r="C296" s="170" t="s">
        <v>408</v>
      </c>
      <c r="D296" s="170" t="s">
        <v>130</v>
      </c>
      <c r="E296" s="171" t="s">
        <v>409</v>
      </c>
      <c r="F296" s="172" t="s">
        <v>410</v>
      </c>
      <c r="G296" s="173" t="s">
        <v>205</v>
      </c>
      <c r="H296" s="174">
        <v>56.71</v>
      </c>
      <c r="I296" s="175"/>
      <c r="J296" s="176">
        <f>ROUND(I296*H296,2)</f>
        <v>0</v>
      </c>
      <c r="K296" s="172" t="s">
        <v>134</v>
      </c>
      <c r="L296" s="41"/>
      <c r="M296" s="177" t="s">
        <v>19</v>
      </c>
      <c r="N296" s="178" t="s">
        <v>45</v>
      </c>
      <c r="O296" s="66"/>
      <c r="P296" s="179">
        <f>O296*H296</f>
        <v>0</v>
      </c>
      <c r="Q296" s="179">
        <v>8.9219999999999994E-2</v>
      </c>
      <c r="R296" s="179">
        <f>Q296*H296</f>
        <v>5.0596661999999997</v>
      </c>
      <c r="S296" s="179">
        <v>0</v>
      </c>
      <c r="T296" s="180">
        <f>S296*H296</f>
        <v>0</v>
      </c>
      <c r="U296" s="36"/>
      <c r="V296" s="36"/>
      <c r="W296" s="36"/>
      <c r="X296" s="36"/>
      <c r="Y296" s="36"/>
      <c r="Z296" s="36"/>
      <c r="AA296" s="36"/>
      <c r="AB296" s="36"/>
      <c r="AC296" s="36"/>
      <c r="AD296" s="36"/>
      <c r="AE296" s="36"/>
      <c r="AR296" s="181" t="s">
        <v>135</v>
      </c>
      <c r="AT296" s="181" t="s">
        <v>130</v>
      </c>
      <c r="AU296" s="181" t="s">
        <v>81</v>
      </c>
      <c r="AY296" s="19" t="s">
        <v>128</v>
      </c>
      <c r="BE296" s="182">
        <f>IF(N296="základní",J296,0)</f>
        <v>0</v>
      </c>
      <c r="BF296" s="182">
        <f>IF(N296="snížená",J296,0)</f>
        <v>0</v>
      </c>
      <c r="BG296" s="182">
        <f>IF(N296="zákl. přenesená",J296,0)</f>
        <v>0</v>
      </c>
      <c r="BH296" s="182">
        <f>IF(N296="sníž. přenesená",J296,0)</f>
        <v>0</v>
      </c>
      <c r="BI296" s="182">
        <f>IF(N296="nulová",J296,0)</f>
        <v>0</v>
      </c>
      <c r="BJ296" s="19" t="s">
        <v>79</v>
      </c>
      <c r="BK296" s="182">
        <f>ROUND(I296*H296,2)</f>
        <v>0</v>
      </c>
      <c r="BL296" s="19" t="s">
        <v>135</v>
      </c>
      <c r="BM296" s="181" t="s">
        <v>411</v>
      </c>
    </row>
    <row r="297" spans="1:65" s="2" customFormat="1" ht="29.25">
      <c r="A297" s="36"/>
      <c r="B297" s="37"/>
      <c r="C297" s="38"/>
      <c r="D297" s="183" t="s">
        <v>137</v>
      </c>
      <c r="E297" s="38"/>
      <c r="F297" s="184" t="s">
        <v>412</v>
      </c>
      <c r="G297" s="38"/>
      <c r="H297" s="38"/>
      <c r="I297" s="185"/>
      <c r="J297" s="38"/>
      <c r="K297" s="38"/>
      <c r="L297" s="41"/>
      <c r="M297" s="186"/>
      <c r="N297" s="187"/>
      <c r="O297" s="66"/>
      <c r="P297" s="66"/>
      <c r="Q297" s="66"/>
      <c r="R297" s="66"/>
      <c r="S297" s="66"/>
      <c r="T297" s="67"/>
      <c r="U297" s="36"/>
      <c r="V297" s="36"/>
      <c r="W297" s="36"/>
      <c r="X297" s="36"/>
      <c r="Y297" s="36"/>
      <c r="Z297" s="36"/>
      <c r="AA297" s="36"/>
      <c r="AB297" s="36"/>
      <c r="AC297" s="36"/>
      <c r="AD297" s="36"/>
      <c r="AE297" s="36"/>
      <c r="AT297" s="19" t="s">
        <v>137</v>
      </c>
      <c r="AU297" s="19" t="s">
        <v>81</v>
      </c>
    </row>
    <row r="298" spans="1:65" s="2" customFormat="1" ht="11.25">
      <c r="A298" s="36"/>
      <c r="B298" s="37"/>
      <c r="C298" s="38"/>
      <c r="D298" s="188" t="s">
        <v>139</v>
      </c>
      <c r="E298" s="38"/>
      <c r="F298" s="189" t="s">
        <v>413</v>
      </c>
      <c r="G298" s="38"/>
      <c r="H298" s="38"/>
      <c r="I298" s="185"/>
      <c r="J298" s="38"/>
      <c r="K298" s="38"/>
      <c r="L298" s="41"/>
      <c r="M298" s="186"/>
      <c r="N298" s="187"/>
      <c r="O298" s="66"/>
      <c r="P298" s="66"/>
      <c r="Q298" s="66"/>
      <c r="R298" s="66"/>
      <c r="S298" s="66"/>
      <c r="T298" s="67"/>
      <c r="U298" s="36"/>
      <c r="V298" s="36"/>
      <c r="W298" s="36"/>
      <c r="X298" s="36"/>
      <c r="Y298" s="36"/>
      <c r="Z298" s="36"/>
      <c r="AA298" s="36"/>
      <c r="AB298" s="36"/>
      <c r="AC298" s="36"/>
      <c r="AD298" s="36"/>
      <c r="AE298" s="36"/>
      <c r="AT298" s="19" t="s">
        <v>139</v>
      </c>
      <c r="AU298" s="19" t="s">
        <v>81</v>
      </c>
    </row>
    <row r="299" spans="1:65" s="13" customFormat="1" ht="11.25">
      <c r="B299" s="190"/>
      <c r="C299" s="191"/>
      <c r="D299" s="183" t="s">
        <v>141</v>
      </c>
      <c r="E299" s="192" t="s">
        <v>19</v>
      </c>
      <c r="F299" s="193" t="s">
        <v>414</v>
      </c>
      <c r="G299" s="191"/>
      <c r="H299" s="194">
        <v>56.71</v>
      </c>
      <c r="I299" s="195"/>
      <c r="J299" s="191"/>
      <c r="K299" s="191"/>
      <c r="L299" s="196"/>
      <c r="M299" s="197"/>
      <c r="N299" s="198"/>
      <c r="O299" s="198"/>
      <c r="P299" s="198"/>
      <c r="Q299" s="198"/>
      <c r="R299" s="198"/>
      <c r="S299" s="198"/>
      <c r="T299" s="199"/>
      <c r="AT299" s="200" t="s">
        <v>141</v>
      </c>
      <c r="AU299" s="200" t="s">
        <v>81</v>
      </c>
      <c r="AV299" s="13" t="s">
        <v>81</v>
      </c>
      <c r="AW299" s="13" t="s">
        <v>35</v>
      </c>
      <c r="AX299" s="13" t="s">
        <v>74</v>
      </c>
      <c r="AY299" s="200" t="s">
        <v>128</v>
      </c>
    </row>
    <row r="300" spans="1:65" s="14" customFormat="1" ht="11.25">
      <c r="B300" s="201"/>
      <c r="C300" s="202"/>
      <c r="D300" s="183" t="s">
        <v>141</v>
      </c>
      <c r="E300" s="203" t="s">
        <v>19</v>
      </c>
      <c r="F300" s="204" t="s">
        <v>143</v>
      </c>
      <c r="G300" s="202"/>
      <c r="H300" s="205">
        <v>56.71</v>
      </c>
      <c r="I300" s="206"/>
      <c r="J300" s="202"/>
      <c r="K300" s="202"/>
      <c r="L300" s="207"/>
      <c r="M300" s="208"/>
      <c r="N300" s="209"/>
      <c r="O300" s="209"/>
      <c r="P300" s="209"/>
      <c r="Q300" s="209"/>
      <c r="R300" s="209"/>
      <c r="S300" s="209"/>
      <c r="T300" s="210"/>
      <c r="AT300" s="211" t="s">
        <v>141</v>
      </c>
      <c r="AU300" s="211" t="s">
        <v>81</v>
      </c>
      <c r="AV300" s="14" t="s">
        <v>135</v>
      </c>
      <c r="AW300" s="14" t="s">
        <v>35</v>
      </c>
      <c r="AX300" s="14" t="s">
        <v>79</v>
      </c>
      <c r="AY300" s="211" t="s">
        <v>128</v>
      </c>
    </row>
    <row r="301" spans="1:65" s="2" customFormat="1" ht="16.5" customHeight="1">
      <c r="A301" s="36"/>
      <c r="B301" s="37"/>
      <c r="C301" s="222" t="s">
        <v>415</v>
      </c>
      <c r="D301" s="222" t="s">
        <v>197</v>
      </c>
      <c r="E301" s="223" t="s">
        <v>416</v>
      </c>
      <c r="F301" s="224" t="s">
        <v>417</v>
      </c>
      <c r="G301" s="225" t="s">
        <v>205</v>
      </c>
      <c r="H301" s="226">
        <v>58.411000000000001</v>
      </c>
      <c r="I301" s="227"/>
      <c r="J301" s="228">
        <f>ROUND(I301*H301,2)</f>
        <v>0</v>
      </c>
      <c r="K301" s="224" t="s">
        <v>134</v>
      </c>
      <c r="L301" s="229"/>
      <c r="M301" s="230" t="s">
        <v>19</v>
      </c>
      <c r="N301" s="231" t="s">
        <v>45</v>
      </c>
      <c r="O301" s="66"/>
      <c r="P301" s="179">
        <f>O301*H301</f>
        <v>0</v>
      </c>
      <c r="Q301" s="179">
        <v>0.13100000000000001</v>
      </c>
      <c r="R301" s="179">
        <f>Q301*H301</f>
        <v>7.6518410000000001</v>
      </c>
      <c r="S301" s="179">
        <v>0</v>
      </c>
      <c r="T301" s="180">
        <f>S301*H301</f>
        <v>0</v>
      </c>
      <c r="U301" s="36"/>
      <c r="V301" s="36"/>
      <c r="W301" s="36"/>
      <c r="X301" s="36"/>
      <c r="Y301" s="36"/>
      <c r="Z301" s="36"/>
      <c r="AA301" s="36"/>
      <c r="AB301" s="36"/>
      <c r="AC301" s="36"/>
      <c r="AD301" s="36"/>
      <c r="AE301" s="36"/>
      <c r="AR301" s="181" t="s">
        <v>189</v>
      </c>
      <c r="AT301" s="181" t="s">
        <v>197</v>
      </c>
      <c r="AU301" s="181" t="s">
        <v>81</v>
      </c>
      <c r="AY301" s="19" t="s">
        <v>128</v>
      </c>
      <c r="BE301" s="182">
        <f>IF(N301="základní",J301,0)</f>
        <v>0</v>
      </c>
      <c r="BF301" s="182">
        <f>IF(N301="snížená",J301,0)</f>
        <v>0</v>
      </c>
      <c r="BG301" s="182">
        <f>IF(N301="zákl. přenesená",J301,0)</f>
        <v>0</v>
      </c>
      <c r="BH301" s="182">
        <f>IF(N301="sníž. přenesená",J301,0)</f>
        <v>0</v>
      </c>
      <c r="BI301" s="182">
        <f>IF(N301="nulová",J301,0)</f>
        <v>0</v>
      </c>
      <c r="BJ301" s="19" t="s">
        <v>79</v>
      </c>
      <c r="BK301" s="182">
        <f>ROUND(I301*H301,2)</f>
        <v>0</v>
      </c>
      <c r="BL301" s="19" t="s">
        <v>135</v>
      </c>
      <c r="BM301" s="181" t="s">
        <v>418</v>
      </c>
    </row>
    <row r="302" spans="1:65" s="2" customFormat="1" ht="11.25">
      <c r="A302" s="36"/>
      <c r="B302" s="37"/>
      <c r="C302" s="38"/>
      <c r="D302" s="183" t="s">
        <v>137</v>
      </c>
      <c r="E302" s="38"/>
      <c r="F302" s="184" t="s">
        <v>417</v>
      </c>
      <c r="G302" s="38"/>
      <c r="H302" s="38"/>
      <c r="I302" s="185"/>
      <c r="J302" s="38"/>
      <c r="K302" s="38"/>
      <c r="L302" s="41"/>
      <c r="M302" s="186"/>
      <c r="N302" s="187"/>
      <c r="O302" s="66"/>
      <c r="P302" s="66"/>
      <c r="Q302" s="66"/>
      <c r="R302" s="66"/>
      <c r="S302" s="66"/>
      <c r="T302" s="67"/>
      <c r="U302" s="36"/>
      <c r="V302" s="36"/>
      <c r="W302" s="36"/>
      <c r="X302" s="36"/>
      <c r="Y302" s="36"/>
      <c r="Z302" s="36"/>
      <c r="AA302" s="36"/>
      <c r="AB302" s="36"/>
      <c r="AC302" s="36"/>
      <c r="AD302" s="36"/>
      <c r="AE302" s="36"/>
      <c r="AT302" s="19" t="s">
        <v>137</v>
      </c>
      <c r="AU302" s="19" t="s">
        <v>81</v>
      </c>
    </row>
    <row r="303" spans="1:65" s="13" customFormat="1" ht="11.25">
      <c r="B303" s="190"/>
      <c r="C303" s="191"/>
      <c r="D303" s="183" t="s">
        <v>141</v>
      </c>
      <c r="E303" s="192" t="s">
        <v>19</v>
      </c>
      <c r="F303" s="193" t="s">
        <v>419</v>
      </c>
      <c r="G303" s="191"/>
      <c r="H303" s="194">
        <v>58.411000000000001</v>
      </c>
      <c r="I303" s="195"/>
      <c r="J303" s="191"/>
      <c r="K303" s="191"/>
      <c r="L303" s="196"/>
      <c r="M303" s="197"/>
      <c r="N303" s="198"/>
      <c r="O303" s="198"/>
      <c r="P303" s="198"/>
      <c r="Q303" s="198"/>
      <c r="R303" s="198"/>
      <c r="S303" s="198"/>
      <c r="T303" s="199"/>
      <c r="AT303" s="200" t="s">
        <v>141</v>
      </c>
      <c r="AU303" s="200" t="s">
        <v>81</v>
      </c>
      <c r="AV303" s="13" t="s">
        <v>81</v>
      </c>
      <c r="AW303" s="13" t="s">
        <v>35</v>
      </c>
      <c r="AX303" s="13" t="s">
        <v>74</v>
      </c>
      <c r="AY303" s="200" t="s">
        <v>128</v>
      </c>
    </row>
    <row r="304" spans="1:65" s="14" customFormat="1" ht="11.25">
      <c r="B304" s="201"/>
      <c r="C304" s="202"/>
      <c r="D304" s="183" t="s">
        <v>141</v>
      </c>
      <c r="E304" s="203" t="s">
        <v>19</v>
      </c>
      <c r="F304" s="204" t="s">
        <v>143</v>
      </c>
      <c r="G304" s="202"/>
      <c r="H304" s="205">
        <v>58.411000000000001</v>
      </c>
      <c r="I304" s="206"/>
      <c r="J304" s="202"/>
      <c r="K304" s="202"/>
      <c r="L304" s="207"/>
      <c r="M304" s="208"/>
      <c r="N304" s="209"/>
      <c r="O304" s="209"/>
      <c r="P304" s="209"/>
      <c r="Q304" s="209"/>
      <c r="R304" s="209"/>
      <c r="S304" s="209"/>
      <c r="T304" s="210"/>
      <c r="AT304" s="211" t="s">
        <v>141</v>
      </c>
      <c r="AU304" s="211" t="s">
        <v>81</v>
      </c>
      <c r="AV304" s="14" t="s">
        <v>135</v>
      </c>
      <c r="AW304" s="14" t="s">
        <v>35</v>
      </c>
      <c r="AX304" s="14" t="s">
        <v>79</v>
      </c>
      <c r="AY304" s="211" t="s">
        <v>128</v>
      </c>
    </row>
    <row r="305" spans="1:65" s="12" customFormat="1" ht="22.9" customHeight="1">
      <c r="B305" s="154"/>
      <c r="C305" s="155"/>
      <c r="D305" s="156" t="s">
        <v>73</v>
      </c>
      <c r="E305" s="168" t="s">
        <v>173</v>
      </c>
      <c r="F305" s="168" t="s">
        <v>420</v>
      </c>
      <c r="G305" s="155"/>
      <c r="H305" s="155"/>
      <c r="I305" s="158"/>
      <c r="J305" s="169">
        <f>BK305</f>
        <v>0</v>
      </c>
      <c r="K305" s="155"/>
      <c r="L305" s="160"/>
      <c r="M305" s="161"/>
      <c r="N305" s="162"/>
      <c r="O305" s="162"/>
      <c r="P305" s="163">
        <f>SUM(P306:P379)</f>
        <v>0</v>
      </c>
      <c r="Q305" s="162"/>
      <c r="R305" s="163">
        <f>SUM(R306:R379)</f>
        <v>13.926061690000001</v>
      </c>
      <c r="S305" s="162"/>
      <c r="T305" s="164">
        <f>SUM(T306:T379)</f>
        <v>0</v>
      </c>
      <c r="AR305" s="165" t="s">
        <v>79</v>
      </c>
      <c r="AT305" s="166" t="s">
        <v>73</v>
      </c>
      <c r="AU305" s="166" t="s">
        <v>79</v>
      </c>
      <c r="AY305" s="165" t="s">
        <v>128</v>
      </c>
      <c r="BK305" s="167">
        <f>SUM(BK306:BK379)</f>
        <v>0</v>
      </c>
    </row>
    <row r="306" spans="1:65" s="2" customFormat="1" ht="16.5" customHeight="1">
      <c r="A306" s="36"/>
      <c r="B306" s="37"/>
      <c r="C306" s="170" t="s">
        <v>421</v>
      </c>
      <c r="D306" s="170" t="s">
        <v>130</v>
      </c>
      <c r="E306" s="171" t="s">
        <v>422</v>
      </c>
      <c r="F306" s="172" t="s">
        <v>423</v>
      </c>
      <c r="G306" s="173" t="s">
        <v>205</v>
      </c>
      <c r="H306" s="174">
        <v>96.75</v>
      </c>
      <c r="I306" s="175"/>
      <c r="J306" s="176">
        <f>ROUND(I306*H306,2)</f>
        <v>0</v>
      </c>
      <c r="K306" s="172" t="s">
        <v>134</v>
      </c>
      <c r="L306" s="41"/>
      <c r="M306" s="177" t="s">
        <v>19</v>
      </c>
      <c r="N306" s="178" t="s">
        <v>45</v>
      </c>
      <c r="O306" s="66"/>
      <c r="P306" s="179">
        <f>O306*H306</f>
        <v>0</v>
      </c>
      <c r="Q306" s="179">
        <v>2.5999999999999998E-4</v>
      </c>
      <c r="R306" s="179">
        <f>Q306*H306</f>
        <v>2.5154999999999997E-2</v>
      </c>
      <c r="S306" s="179">
        <v>0</v>
      </c>
      <c r="T306" s="180">
        <f>S306*H306</f>
        <v>0</v>
      </c>
      <c r="U306" s="36"/>
      <c r="V306" s="36"/>
      <c r="W306" s="36"/>
      <c r="X306" s="36"/>
      <c r="Y306" s="36"/>
      <c r="Z306" s="36"/>
      <c r="AA306" s="36"/>
      <c r="AB306" s="36"/>
      <c r="AC306" s="36"/>
      <c r="AD306" s="36"/>
      <c r="AE306" s="36"/>
      <c r="AR306" s="181" t="s">
        <v>135</v>
      </c>
      <c r="AT306" s="181" t="s">
        <v>130</v>
      </c>
      <c r="AU306" s="181" t="s">
        <v>81</v>
      </c>
      <c r="AY306" s="19" t="s">
        <v>128</v>
      </c>
      <c r="BE306" s="182">
        <f>IF(N306="základní",J306,0)</f>
        <v>0</v>
      </c>
      <c r="BF306" s="182">
        <f>IF(N306="snížená",J306,0)</f>
        <v>0</v>
      </c>
      <c r="BG306" s="182">
        <f>IF(N306="zákl. přenesená",J306,0)</f>
        <v>0</v>
      </c>
      <c r="BH306" s="182">
        <f>IF(N306="sníž. přenesená",J306,0)</f>
        <v>0</v>
      </c>
      <c r="BI306" s="182">
        <f>IF(N306="nulová",J306,0)</f>
        <v>0</v>
      </c>
      <c r="BJ306" s="19" t="s">
        <v>79</v>
      </c>
      <c r="BK306" s="182">
        <f>ROUND(I306*H306,2)</f>
        <v>0</v>
      </c>
      <c r="BL306" s="19" t="s">
        <v>135</v>
      </c>
      <c r="BM306" s="181" t="s">
        <v>424</v>
      </c>
    </row>
    <row r="307" spans="1:65" s="2" customFormat="1" ht="11.25">
      <c r="A307" s="36"/>
      <c r="B307" s="37"/>
      <c r="C307" s="38"/>
      <c r="D307" s="183" t="s">
        <v>137</v>
      </c>
      <c r="E307" s="38"/>
      <c r="F307" s="184" t="s">
        <v>425</v>
      </c>
      <c r="G307" s="38"/>
      <c r="H307" s="38"/>
      <c r="I307" s="185"/>
      <c r="J307" s="38"/>
      <c r="K307" s="38"/>
      <c r="L307" s="41"/>
      <c r="M307" s="186"/>
      <c r="N307" s="187"/>
      <c r="O307" s="66"/>
      <c r="P307" s="66"/>
      <c r="Q307" s="66"/>
      <c r="R307" s="66"/>
      <c r="S307" s="66"/>
      <c r="T307" s="67"/>
      <c r="U307" s="36"/>
      <c r="V307" s="36"/>
      <c r="W307" s="36"/>
      <c r="X307" s="36"/>
      <c r="Y307" s="36"/>
      <c r="Z307" s="36"/>
      <c r="AA307" s="36"/>
      <c r="AB307" s="36"/>
      <c r="AC307" s="36"/>
      <c r="AD307" s="36"/>
      <c r="AE307" s="36"/>
      <c r="AT307" s="19" t="s">
        <v>137</v>
      </c>
      <c r="AU307" s="19" t="s">
        <v>81</v>
      </c>
    </row>
    <row r="308" spans="1:65" s="2" customFormat="1" ht="11.25">
      <c r="A308" s="36"/>
      <c r="B308" s="37"/>
      <c r="C308" s="38"/>
      <c r="D308" s="188" t="s">
        <v>139</v>
      </c>
      <c r="E308" s="38"/>
      <c r="F308" s="189" t="s">
        <v>426</v>
      </c>
      <c r="G308" s="38"/>
      <c r="H308" s="38"/>
      <c r="I308" s="185"/>
      <c r="J308" s="38"/>
      <c r="K308" s="38"/>
      <c r="L308" s="41"/>
      <c r="M308" s="186"/>
      <c r="N308" s="187"/>
      <c r="O308" s="66"/>
      <c r="P308" s="66"/>
      <c r="Q308" s="66"/>
      <c r="R308" s="66"/>
      <c r="S308" s="66"/>
      <c r="T308" s="67"/>
      <c r="U308" s="36"/>
      <c r="V308" s="36"/>
      <c r="W308" s="36"/>
      <c r="X308" s="36"/>
      <c r="Y308" s="36"/>
      <c r="Z308" s="36"/>
      <c r="AA308" s="36"/>
      <c r="AB308" s="36"/>
      <c r="AC308" s="36"/>
      <c r="AD308" s="36"/>
      <c r="AE308" s="36"/>
      <c r="AT308" s="19" t="s">
        <v>139</v>
      </c>
      <c r="AU308" s="19" t="s">
        <v>81</v>
      </c>
    </row>
    <row r="309" spans="1:65" s="13" customFormat="1" ht="11.25">
      <c r="B309" s="190"/>
      <c r="C309" s="191"/>
      <c r="D309" s="183" t="s">
        <v>141</v>
      </c>
      <c r="E309" s="192" t="s">
        <v>19</v>
      </c>
      <c r="F309" s="193" t="s">
        <v>427</v>
      </c>
      <c r="G309" s="191"/>
      <c r="H309" s="194">
        <v>96.75</v>
      </c>
      <c r="I309" s="195"/>
      <c r="J309" s="191"/>
      <c r="K309" s="191"/>
      <c r="L309" s="196"/>
      <c r="M309" s="197"/>
      <c r="N309" s="198"/>
      <c r="O309" s="198"/>
      <c r="P309" s="198"/>
      <c r="Q309" s="198"/>
      <c r="R309" s="198"/>
      <c r="S309" s="198"/>
      <c r="T309" s="199"/>
      <c r="AT309" s="200" t="s">
        <v>141</v>
      </c>
      <c r="AU309" s="200" t="s">
        <v>81</v>
      </c>
      <c r="AV309" s="13" t="s">
        <v>81</v>
      </c>
      <c r="AW309" s="13" t="s">
        <v>35</v>
      </c>
      <c r="AX309" s="13" t="s">
        <v>74</v>
      </c>
      <c r="AY309" s="200" t="s">
        <v>128</v>
      </c>
    </row>
    <row r="310" spans="1:65" s="14" customFormat="1" ht="11.25">
      <c r="B310" s="201"/>
      <c r="C310" s="202"/>
      <c r="D310" s="183" t="s">
        <v>141</v>
      </c>
      <c r="E310" s="203" t="s">
        <v>19</v>
      </c>
      <c r="F310" s="204" t="s">
        <v>143</v>
      </c>
      <c r="G310" s="202"/>
      <c r="H310" s="205">
        <v>96.75</v>
      </c>
      <c r="I310" s="206"/>
      <c r="J310" s="202"/>
      <c r="K310" s="202"/>
      <c r="L310" s="207"/>
      <c r="M310" s="208"/>
      <c r="N310" s="209"/>
      <c r="O310" s="209"/>
      <c r="P310" s="209"/>
      <c r="Q310" s="209"/>
      <c r="R310" s="209"/>
      <c r="S310" s="209"/>
      <c r="T310" s="210"/>
      <c r="AT310" s="211" t="s">
        <v>141</v>
      </c>
      <c r="AU310" s="211" t="s">
        <v>81</v>
      </c>
      <c r="AV310" s="14" t="s">
        <v>135</v>
      </c>
      <c r="AW310" s="14" t="s">
        <v>35</v>
      </c>
      <c r="AX310" s="14" t="s">
        <v>79</v>
      </c>
      <c r="AY310" s="211" t="s">
        <v>128</v>
      </c>
    </row>
    <row r="311" spans="1:65" s="2" customFormat="1" ht="16.5" customHeight="1">
      <c r="A311" s="36"/>
      <c r="B311" s="37"/>
      <c r="C311" s="170" t="s">
        <v>428</v>
      </c>
      <c r="D311" s="170" t="s">
        <v>130</v>
      </c>
      <c r="E311" s="171" t="s">
        <v>429</v>
      </c>
      <c r="F311" s="172" t="s">
        <v>430</v>
      </c>
      <c r="G311" s="173" t="s">
        <v>205</v>
      </c>
      <c r="H311" s="174">
        <v>96.75</v>
      </c>
      <c r="I311" s="175"/>
      <c r="J311" s="176">
        <f>ROUND(I311*H311,2)</f>
        <v>0</v>
      </c>
      <c r="K311" s="172" t="s">
        <v>134</v>
      </c>
      <c r="L311" s="41"/>
      <c r="M311" s="177" t="s">
        <v>19</v>
      </c>
      <c r="N311" s="178" t="s">
        <v>45</v>
      </c>
      <c r="O311" s="66"/>
      <c r="P311" s="179">
        <f>O311*H311</f>
        <v>0</v>
      </c>
      <c r="Q311" s="179">
        <v>1.8380000000000001E-2</v>
      </c>
      <c r="R311" s="179">
        <f>Q311*H311</f>
        <v>1.778265</v>
      </c>
      <c r="S311" s="179">
        <v>0</v>
      </c>
      <c r="T311" s="180">
        <f>S311*H311</f>
        <v>0</v>
      </c>
      <c r="U311" s="36"/>
      <c r="V311" s="36"/>
      <c r="W311" s="36"/>
      <c r="X311" s="36"/>
      <c r="Y311" s="36"/>
      <c r="Z311" s="36"/>
      <c r="AA311" s="36"/>
      <c r="AB311" s="36"/>
      <c r="AC311" s="36"/>
      <c r="AD311" s="36"/>
      <c r="AE311" s="36"/>
      <c r="AR311" s="181" t="s">
        <v>135</v>
      </c>
      <c r="AT311" s="181" t="s">
        <v>130</v>
      </c>
      <c r="AU311" s="181" t="s">
        <v>81</v>
      </c>
      <c r="AY311" s="19" t="s">
        <v>128</v>
      </c>
      <c r="BE311" s="182">
        <f>IF(N311="základní",J311,0)</f>
        <v>0</v>
      </c>
      <c r="BF311" s="182">
        <f>IF(N311="snížená",J311,0)</f>
        <v>0</v>
      </c>
      <c r="BG311" s="182">
        <f>IF(N311="zákl. přenesená",J311,0)</f>
        <v>0</v>
      </c>
      <c r="BH311" s="182">
        <f>IF(N311="sníž. přenesená",J311,0)</f>
        <v>0</v>
      </c>
      <c r="BI311" s="182">
        <f>IF(N311="nulová",J311,0)</f>
        <v>0</v>
      </c>
      <c r="BJ311" s="19" t="s">
        <v>79</v>
      </c>
      <c r="BK311" s="182">
        <f>ROUND(I311*H311,2)</f>
        <v>0</v>
      </c>
      <c r="BL311" s="19" t="s">
        <v>135</v>
      </c>
      <c r="BM311" s="181" t="s">
        <v>431</v>
      </c>
    </row>
    <row r="312" spans="1:65" s="2" customFormat="1" ht="19.5">
      <c r="A312" s="36"/>
      <c r="B312" s="37"/>
      <c r="C312" s="38"/>
      <c r="D312" s="183" t="s">
        <v>137</v>
      </c>
      <c r="E312" s="38"/>
      <c r="F312" s="184" t="s">
        <v>432</v>
      </c>
      <c r="G312" s="38"/>
      <c r="H312" s="38"/>
      <c r="I312" s="185"/>
      <c r="J312" s="38"/>
      <c r="K312" s="38"/>
      <c r="L312" s="41"/>
      <c r="M312" s="186"/>
      <c r="N312" s="187"/>
      <c r="O312" s="66"/>
      <c r="P312" s="66"/>
      <c r="Q312" s="66"/>
      <c r="R312" s="66"/>
      <c r="S312" s="66"/>
      <c r="T312" s="67"/>
      <c r="U312" s="36"/>
      <c r="V312" s="36"/>
      <c r="W312" s="36"/>
      <c r="X312" s="36"/>
      <c r="Y312" s="36"/>
      <c r="Z312" s="36"/>
      <c r="AA312" s="36"/>
      <c r="AB312" s="36"/>
      <c r="AC312" s="36"/>
      <c r="AD312" s="36"/>
      <c r="AE312" s="36"/>
      <c r="AT312" s="19" t="s">
        <v>137</v>
      </c>
      <c r="AU312" s="19" t="s">
        <v>81</v>
      </c>
    </row>
    <row r="313" spans="1:65" s="2" customFormat="1" ht="11.25">
      <c r="A313" s="36"/>
      <c r="B313" s="37"/>
      <c r="C313" s="38"/>
      <c r="D313" s="188" t="s">
        <v>139</v>
      </c>
      <c r="E313" s="38"/>
      <c r="F313" s="189" t="s">
        <v>433</v>
      </c>
      <c r="G313" s="38"/>
      <c r="H313" s="38"/>
      <c r="I313" s="185"/>
      <c r="J313" s="38"/>
      <c r="K313" s="38"/>
      <c r="L313" s="41"/>
      <c r="M313" s="186"/>
      <c r="N313" s="187"/>
      <c r="O313" s="66"/>
      <c r="P313" s="66"/>
      <c r="Q313" s="66"/>
      <c r="R313" s="66"/>
      <c r="S313" s="66"/>
      <c r="T313" s="67"/>
      <c r="U313" s="36"/>
      <c r="V313" s="36"/>
      <c r="W313" s="36"/>
      <c r="X313" s="36"/>
      <c r="Y313" s="36"/>
      <c r="Z313" s="36"/>
      <c r="AA313" s="36"/>
      <c r="AB313" s="36"/>
      <c r="AC313" s="36"/>
      <c r="AD313" s="36"/>
      <c r="AE313" s="36"/>
      <c r="AT313" s="19" t="s">
        <v>139</v>
      </c>
      <c r="AU313" s="19" t="s">
        <v>81</v>
      </c>
    </row>
    <row r="314" spans="1:65" s="13" customFormat="1" ht="11.25">
      <c r="B314" s="190"/>
      <c r="C314" s="191"/>
      <c r="D314" s="183" t="s">
        <v>141</v>
      </c>
      <c r="E314" s="192" t="s">
        <v>19</v>
      </c>
      <c r="F314" s="193" t="s">
        <v>427</v>
      </c>
      <c r="G314" s="191"/>
      <c r="H314" s="194">
        <v>96.75</v>
      </c>
      <c r="I314" s="195"/>
      <c r="J314" s="191"/>
      <c r="K314" s="191"/>
      <c r="L314" s="196"/>
      <c r="M314" s="197"/>
      <c r="N314" s="198"/>
      <c r="O314" s="198"/>
      <c r="P314" s="198"/>
      <c r="Q314" s="198"/>
      <c r="R314" s="198"/>
      <c r="S314" s="198"/>
      <c r="T314" s="199"/>
      <c r="AT314" s="200" t="s">
        <v>141</v>
      </c>
      <c r="AU314" s="200" t="s">
        <v>81</v>
      </c>
      <c r="AV314" s="13" t="s">
        <v>81</v>
      </c>
      <c r="AW314" s="13" t="s">
        <v>35</v>
      </c>
      <c r="AX314" s="13" t="s">
        <v>74</v>
      </c>
      <c r="AY314" s="200" t="s">
        <v>128</v>
      </c>
    </row>
    <row r="315" spans="1:65" s="14" customFormat="1" ht="11.25">
      <c r="B315" s="201"/>
      <c r="C315" s="202"/>
      <c r="D315" s="183" t="s">
        <v>141</v>
      </c>
      <c r="E315" s="203" t="s">
        <v>19</v>
      </c>
      <c r="F315" s="204" t="s">
        <v>143</v>
      </c>
      <c r="G315" s="202"/>
      <c r="H315" s="205">
        <v>96.75</v>
      </c>
      <c r="I315" s="206"/>
      <c r="J315" s="202"/>
      <c r="K315" s="202"/>
      <c r="L315" s="207"/>
      <c r="M315" s="208"/>
      <c r="N315" s="209"/>
      <c r="O315" s="209"/>
      <c r="P315" s="209"/>
      <c r="Q315" s="209"/>
      <c r="R315" s="209"/>
      <c r="S315" s="209"/>
      <c r="T315" s="210"/>
      <c r="AT315" s="211" t="s">
        <v>141</v>
      </c>
      <c r="AU315" s="211" t="s">
        <v>81</v>
      </c>
      <c r="AV315" s="14" t="s">
        <v>135</v>
      </c>
      <c r="AW315" s="14" t="s">
        <v>35</v>
      </c>
      <c r="AX315" s="14" t="s">
        <v>79</v>
      </c>
      <c r="AY315" s="211" t="s">
        <v>128</v>
      </c>
    </row>
    <row r="316" spans="1:65" s="2" customFormat="1" ht="16.5" customHeight="1">
      <c r="A316" s="36"/>
      <c r="B316" s="37"/>
      <c r="C316" s="170" t="s">
        <v>434</v>
      </c>
      <c r="D316" s="170" t="s">
        <v>130</v>
      </c>
      <c r="E316" s="171" t="s">
        <v>435</v>
      </c>
      <c r="F316" s="172" t="s">
        <v>436</v>
      </c>
      <c r="G316" s="173" t="s">
        <v>205</v>
      </c>
      <c r="H316" s="174">
        <v>93.037999999999997</v>
      </c>
      <c r="I316" s="175"/>
      <c r="J316" s="176">
        <f>ROUND(I316*H316,2)</f>
        <v>0</v>
      </c>
      <c r="K316" s="172" t="s">
        <v>134</v>
      </c>
      <c r="L316" s="41"/>
      <c r="M316" s="177" t="s">
        <v>19</v>
      </c>
      <c r="N316" s="178" t="s">
        <v>45</v>
      </c>
      <c r="O316" s="66"/>
      <c r="P316" s="179">
        <f>O316*H316</f>
        <v>0</v>
      </c>
      <c r="Q316" s="179">
        <v>2.5999999999999998E-4</v>
      </c>
      <c r="R316" s="179">
        <f>Q316*H316</f>
        <v>2.4189879999999997E-2</v>
      </c>
      <c r="S316" s="179">
        <v>0</v>
      </c>
      <c r="T316" s="180">
        <f>S316*H316</f>
        <v>0</v>
      </c>
      <c r="U316" s="36"/>
      <c r="V316" s="36"/>
      <c r="W316" s="36"/>
      <c r="X316" s="36"/>
      <c r="Y316" s="36"/>
      <c r="Z316" s="36"/>
      <c r="AA316" s="36"/>
      <c r="AB316" s="36"/>
      <c r="AC316" s="36"/>
      <c r="AD316" s="36"/>
      <c r="AE316" s="36"/>
      <c r="AR316" s="181" t="s">
        <v>135</v>
      </c>
      <c r="AT316" s="181" t="s">
        <v>130</v>
      </c>
      <c r="AU316" s="181" t="s">
        <v>81</v>
      </c>
      <c r="AY316" s="19" t="s">
        <v>128</v>
      </c>
      <c r="BE316" s="182">
        <f>IF(N316="základní",J316,0)</f>
        <v>0</v>
      </c>
      <c r="BF316" s="182">
        <f>IF(N316="snížená",J316,0)</f>
        <v>0</v>
      </c>
      <c r="BG316" s="182">
        <f>IF(N316="zákl. přenesená",J316,0)</f>
        <v>0</v>
      </c>
      <c r="BH316" s="182">
        <f>IF(N316="sníž. přenesená",J316,0)</f>
        <v>0</v>
      </c>
      <c r="BI316" s="182">
        <f>IF(N316="nulová",J316,0)</f>
        <v>0</v>
      </c>
      <c r="BJ316" s="19" t="s">
        <v>79</v>
      </c>
      <c r="BK316" s="182">
        <f>ROUND(I316*H316,2)</f>
        <v>0</v>
      </c>
      <c r="BL316" s="19" t="s">
        <v>135</v>
      </c>
      <c r="BM316" s="181" t="s">
        <v>437</v>
      </c>
    </row>
    <row r="317" spans="1:65" s="2" customFormat="1" ht="11.25">
      <c r="A317" s="36"/>
      <c r="B317" s="37"/>
      <c r="C317" s="38"/>
      <c r="D317" s="183" t="s">
        <v>137</v>
      </c>
      <c r="E317" s="38"/>
      <c r="F317" s="184" t="s">
        <v>438</v>
      </c>
      <c r="G317" s="38"/>
      <c r="H317" s="38"/>
      <c r="I317" s="185"/>
      <c r="J317" s="38"/>
      <c r="K317" s="38"/>
      <c r="L317" s="41"/>
      <c r="M317" s="186"/>
      <c r="N317" s="187"/>
      <c r="O317" s="66"/>
      <c r="P317" s="66"/>
      <c r="Q317" s="66"/>
      <c r="R317" s="66"/>
      <c r="S317" s="66"/>
      <c r="T317" s="67"/>
      <c r="U317" s="36"/>
      <c r="V317" s="36"/>
      <c r="W317" s="36"/>
      <c r="X317" s="36"/>
      <c r="Y317" s="36"/>
      <c r="Z317" s="36"/>
      <c r="AA317" s="36"/>
      <c r="AB317" s="36"/>
      <c r="AC317" s="36"/>
      <c r="AD317" s="36"/>
      <c r="AE317" s="36"/>
      <c r="AT317" s="19" t="s">
        <v>137</v>
      </c>
      <c r="AU317" s="19" t="s">
        <v>81</v>
      </c>
    </row>
    <row r="318" spans="1:65" s="2" customFormat="1" ht="11.25">
      <c r="A318" s="36"/>
      <c r="B318" s="37"/>
      <c r="C318" s="38"/>
      <c r="D318" s="188" t="s">
        <v>139</v>
      </c>
      <c r="E318" s="38"/>
      <c r="F318" s="189" t="s">
        <v>439</v>
      </c>
      <c r="G318" s="38"/>
      <c r="H318" s="38"/>
      <c r="I318" s="185"/>
      <c r="J318" s="38"/>
      <c r="K318" s="38"/>
      <c r="L318" s="41"/>
      <c r="M318" s="186"/>
      <c r="N318" s="187"/>
      <c r="O318" s="66"/>
      <c r="P318" s="66"/>
      <c r="Q318" s="66"/>
      <c r="R318" s="66"/>
      <c r="S318" s="66"/>
      <c r="T318" s="67"/>
      <c r="U318" s="36"/>
      <c r="V318" s="36"/>
      <c r="W318" s="36"/>
      <c r="X318" s="36"/>
      <c r="Y318" s="36"/>
      <c r="Z318" s="36"/>
      <c r="AA318" s="36"/>
      <c r="AB318" s="36"/>
      <c r="AC318" s="36"/>
      <c r="AD318" s="36"/>
      <c r="AE318" s="36"/>
      <c r="AT318" s="19" t="s">
        <v>139</v>
      </c>
      <c r="AU318" s="19" t="s">
        <v>81</v>
      </c>
    </row>
    <row r="319" spans="1:65" s="13" customFormat="1" ht="11.25">
      <c r="B319" s="190"/>
      <c r="C319" s="191"/>
      <c r="D319" s="183" t="s">
        <v>141</v>
      </c>
      <c r="E319" s="192" t="s">
        <v>19</v>
      </c>
      <c r="F319" s="193" t="s">
        <v>440</v>
      </c>
      <c r="G319" s="191"/>
      <c r="H319" s="194">
        <v>90.643000000000001</v>
      </c>
      <c r="I319" s="195"/>
      <c r="J319" s="191"/>
      <c r="K319" s="191"/>
      <c r="L319" s="196"/>
      <c r="M319" s="197"/>
      <c r="N319" s="198"/>
      <c r="O319" s="198"/>
      <c r="P319" s="198"/>
      <c r="Q319" s="198"/>
      <c r="R319" s="198"/>
      <c r="S319" s="198"/>
      <c r="T319" s="199"/>
      <c r="AT319" s="200" t="s">
        <v>141</v>
      </c>
      <c r="AU319" s="200" t="s">
        <v>81</v>
      </c>
      <c r="AV319" s="13" t="s">
        <v>81</v>
      </c>
      <c r="AW319" s="13" t="s">
        <v>35</v>
      </c>
      <c r="AX319" s="13" t="s">
        <v>74</v>
      </c>
      <c r="AY319" s="200" t="s">
        <v>128</v>
      </c>
    </row>
    <row r="320" spans="1:65" s="13" customFormat="1" ht="11.25">
      <c r="B320" s="190"/>
      <c r="C320" s="191"/>
      <c r="D320" s="183" t="s">
        <v>141</v>
      </c>
      <c r="E320" s="192" t="s">
        <v>19</v>
      </c>
      <c r="F320" s="193" t="s">
        <v>441</v>
      </c>
      <c r="G320" s="191"/>
      <c r="H320" s="194">
        <v>-8.875</v>
      </c>
      <c r="I320" s="195"/>
      <c r="J320" s="191"/>
      <c r="K320" s="191"/>
      <c r="L320" s="196"/>
      <c r="M320" s="197"/>
      <c r="N320" s="198"/>
      <c r="O320" s="198"/>
      <c r="P320" s="198"/>
      <c r="Q320" s="198"/>
      <c r="R320" s="198"/>
      <c r="S320" s="198"/>
      <c r="T320" s="199"/>
      <c r="AT320" s="200" t="s">
        <v>141</v>
      </c>
      <c r="AU320" s="200" t="s">
        <v>81</v>
      </c>
      <c r="AV320" s="13" t="s">
        <v>81</v>
      </c>
      <c r="AW320" s="13" t="s">
        <v>35</v>
      </c>
      <c r="AX320" s="13" t="s">
        <v>74</v>
      </c>
      <c r="AY320" s="200" t="s">
        <v>128</v>
      </c>
    </row>
    <row r="321" spans="1:65" s="16" customFormat="1" ht="11.25">
      <c r="B321" s="232"/>
      <c r="C321" s="233"/>
      <c r="D321" s="183" t="s">
        <v>141</v>
      </c>
      <c r="E321" s="234" t="s">
        <v>19</v>
      </c>
      <c r="F321" s="235" t="s">
        <v>442</v>
      </c>
      <c r="G321" s="233"/>
      <c r="H321" s="236">
        <v>81.768000000000001</v>
      </c>
      <c r="I321" s="237"/>
      <c r="J321" s="233"/>
      <c r="K321" s="233"/>
      <c r="L321" s="238"/>
      <c r="M321" s="239"/>
      <c r="N321" s="240"/>
      <c r="O321" s="240"/>
      <c r="P321" s="240"/>
      <c r="Q321" s="240"/>
      <c r="R321" s="240"/>
      <c r="S321" s="240"/>
      <c r="T321" s="241"/>
      <c r="AT321" s="242" t="s">
        <v>141</v>
      </c>
      <c r="AU321" s="242" t="s">
        <v>81</v>
      </c>
      <c r="AV321" s="16" t="s">
        <v>155</v>
      </c>
      <c r="AW321" s="16" t="s">
        <v>35</v>
      </c>
      <c r="AX321" s="16" t="s">
        <v>74</v>
      </c>
      <c r="AY321" s="242" t="s">
        <v>128</v>
      </c>
    </row>
    <row r="322" spans="1:65" s="13" customFormat="1" ht="11.25">
      <c r="B322" s="190"/>
      <c r="C322" s="191"/>
      <c r="D322" s="183" t="s">
        <v>141</v>
      </c>
      <c r="E322" s="192" t="s">
        <v>19</v>
      </c>
      <c r="F322" s="193" t="s">
        <v>443</v>
      </c>
      <c r="G322" s="191"/>
      <c r="H322" s="194">
        <v>11.27</v>
      </c>
      <c r="I322" s="195"/>
      <c r="J322" s="191"/>
      <c r="K322" s="191"/>
      <c r="L322" s="196"/>
      <c r="M322" s="197"/>
      <c r="N322" s="198"/>
      <c r="O322" s="198"/>
      <c r="P322" s="198"/>
      <c r="Q322" s="198"/>
      <c r="R322" s="198"/>
      <c r="S322" s="198"/>
      <c r="T322" s="199"/>
      <c r="AT322" s="200" t="s">
        <v>141</v>
      </c>
      <c r="AU322" s="200" t="s">
        <v>81</v>
      </c>
      <c r="AV322" s="13" t="s">
        <v>81</v>
      </c>
      <c r="AW322" s="13" t="s">
        <v>35</v>
      </c>
      <c r="AX322" s="13" t="s">
        <v>74</v>
      </c>
      <c r="AY322" s="200" t="s">
        <v>128</v>
      </c>
    </row>
    <row r="323" spans="1:65" s="14" customFormat="1" ht="11.25">
      <c r="B323" s="201"/>
      <c r="C323" s="202"/>
      <c r="D323" s="183" t="s">
        <v>141</v>
      </c>
      <c r="E323" s="203" t="s">
        <v>19</v>
      </c>
      <c r="F323" s="204" t="s">
        <v>143</v>
      </c>
      <c r="G323" s="202"/>
      <c r="H323" s="205">
        <v>93.037999999999997</v>
      </c>
      <c r="I323" s="206"/>
      <c r="J323" s="202"/>
      <c r="K323" s="202"/>
      <c r="L323" s="207"/>
      <c r="M323" s="208"/>
      <c r="N323" s="209"/>
      <c r="O323" s="209"/>
      <c r="P323" s="209"/>
      <c r="Q323" s="209"/>
      <c r="R323" s="209"/>
      <c r="S323" s="209"/>
      <c r="T323" s="210"/>
      <c r="AT323" s="211" t="s">
        <v>141</v>
      </c>
      <c r="AU323" s="211" t="s">
        <v>81</v>
      </c>
      <c r="AV323" s="14" t="s">
        <v>135</v>
      </c>
      <c r="AW323" s="14" t="s">
        <v>35</v>
      </c>
      <c r="AX323" s="14" t="s">
        <v>79</v>
      </c>
      <c r="AY323" s="211" t="s">
        <v>128</v>
      </c>
    </row>
    <row r="324" spans="1:65" s="2" customFormat="1" ht="16.5" customHeight="1">
      <c r="A324" s="36"/>
      <c r="B324" s="37"/>
      <c r="C324" s="170" t="s">
        <v>444</v>
      </c>
      <c r="D324" s="170" t="s">
        <v>130</v>
      </c>
      <c r="E324" s="171" t="s">
        <v>445</v>
      </c>
      <c r="F324" s="172" t="s">
        <v>446</v>
      </c>
      <c r="G324" s="173" t="s">
        <v>205</v>
      </c>
      <c r="H324" s="174">
        <v>93.037999999999997</v>
      </c>
      <c r="I324" s="175"/>
      <c r="J324" s="176">
        <f>ROUND(I324*H324,2)</f>
        <v>0</v>
      </c>
      <c r="K324" s="172" t="s">
        <v>134</v>
      </c>
      <c r="L324" s="41"/>
      <c r="M324" s="177" t="s">
        <v>19</v>
      </c>
      <c r="N324" s="178" t="s">
        <v>45</v>
      </c>
      <c r="O324" s="66"/>
      <c r="P324" s="179">
        <f>O324*H324</f>
        <v>0</v>
      </c>
      <c r="Q324" s="179">
        <v>4.3800000000000002E-3</v>
      </c>
      <c r="R324" s="179">
        <f>Q324*H324</f>
        <v>0.40750644000000003</v>
      </c>
      <c r="S324" s="179">
        <v>0</v>
      </c>
      <c r="T324" s="180">
        <f>S324*H324</f>
        <v>0</v>
      </c>
      <c r="U324" s="36"/>
      <c r="V324" s="36"/>
      <c r="W324" s="36"/>
      <c r="X324" s="36"/>
      <c r="Y324" s="36"/>
      <c r="Z324" s="36"/>
      <c r="AA324" s="36"/>
      <c r="AB324" s="36"/>
      <c r="AC324" s="36"/>
      <c r="AD324" s="36"/>
      <c r="AE324" s="36"/>
      <c r="AR324" s="181" t="s">
        <v>135</v>
      </c>
      <c r="AT324" s="181" t="s">
        <v>130</v>
      </c>
      <c r="AU324" s="181" t="s">
        <v>81</v>
      </c>
      <c r="AY324" s="19" t="s">
        <v>128</v>
      </c>
      <c r="BE324" s="182">
        <f>IF(N324="základní",J324,0)</f>
        <v>0</v>
      </c>
      <c r="BF324" s="182">
        <f>IF(N324="snížená",J324,0)</f>
        <v>0</v>
      </c>
      <c r="BG324" s="182">
        <f>IF(N324="zákl. přenesená",J324,0)</f>
        <v>0</v>
      </c>
      <c r="BH324" s="182">
        <f>IF(N324="sníž. přenesená",J324,0)</f>
        <v>0</v>
      </c>
      <c r="BI324" s="182">
        <f>IF(N324="nulová",J324,0)</f>
        <v>0</v>
      </c>
      <c r="BJ324" s="19" t="s">
        <v>79</v>
      </c>
      <c r="BK324" s="182">
        <f>ROUND(I324*H324,2)</f>
        <v>0</v>
      </c>
      <c r="BL324" s="19" t="s">
        <v>135</v>
      </c>
      <c r="BM324" s="181" t="s">
        <v>447</v>
      </c>
    </row>
    <row r="325" spans="1:65" s="2" customFormat="1" ht="11.25">
      <c r="A325" s="36"/>
      <c r="B325" s="37"/>
      <c r="C325" s="38"/>
      <c r="D325" s="183" t="s">
        <v>137</v>
      </c>
      <c r="E325" s="38"/>
      <c r="F325" s="184" t="s">
        <v>448</v>
      </c>
      <c r="G325" s="38"/>
      <c r="H325" s="38"/>
      <c r="I325" s="185"/>
      <c r="J325" s="38"/>
      <c r="K325" s="38"/>
      <c r="L325" s="41"/>
      <c r="M325" s="186"/>
      <c r="N325" s="187"/>
      <c r="O325" s="66"/>
      <c r="P325" s="66"/>
      <c r="Q325" s="66"/>
      <c r="R325" s="66"/>
      <c r="S325" s="66"/>
      <c r="T325" s="67"/>
      <c r="U325" s="36"/>
      <c r="V325" s="36"/>
      <c r="W325" s="36"/>
      <c r="X325" s="36"/>
      <c r="Y325" s="36"/>
      <c r="Z325" s="36"/>
      <c r="AA325" s="36"/>
      <c r="AB325" s="36"/>
      <c r="AC325" s="36"/>
      <c r="AD325" s="36"/>
      <c r="AE325" s="36"/>
      <c r="AT325" s="19" t="s">
        <v>137</v>
      </c>
      <c r="AU325" s="19" t="s">
        <v>81</v>
      </c>
    </row>
    <row r="326" spans="1:65" s="2" customFormat="1" ht="11.25">
      <c r="A326" s="36"/>
      <c r="B326" s="37"/>
      <c r="C326" s="38"/>
      <c r="D326" s="188" t="s">
        <v>139</v>
      </c>
      <c r="E326" s="38"/>
      <c r="F326" s="189" t="s">
        <v>449</v>
      </c>
      <c r="G326" s="38"/>
      <c r="H326" s="38"/>
      <c r="I326" s="185"/>
      <c r="J326" s="38"/>
      <c r="K326" s="38"/>
      <c r="L326" s="41"/>
      <c r="M326" s="186"/>
      <c r="N326" s="187"/>
      <c r="O326" s="66"/>
      <c r="P326" s="66"/>
      <c r="Q326" s="66"/>
      <c r="R326" s="66"/>
      <c r="S326" s="66"/>
      <c r="T326" s="67"/>
      <c r="U326" s="36"/>
      <c r="V326" s="36"/>
      <c r="W326" s="36"/>
      <c r="X326" s="36"/>
      <c r="Y326" s="36"/>
      <c r="Z326" s="36"/>
      <c r="AA326" s="36"/>
      <c r="AB326" s="36"/>
      <c r="AC326" s="36"/>
      <c r="AD326" s="36"/>
      <c r="AE326" s="36"/>
      <c r="AT326" s="19" t="s">
        <v>139</v>
      </c>
      <c r="AU326" s="19" t="s">
        <v>81</v>
      </c>
    </row>
    <row r="327" spans="1:65" s="13" customFormat="1" ht="11.25">
      <c r="B327" s="190"/>
      <c r="C327" s="191"/>
      <c r="D327" s="183" t="s">
        <v>141</v>
      </c>
      <c r="E327" s="192" t="s">
        <v>19</v>
      </c>
      <c r="F327" s="193" t="s">
        <v>440</v>
      </c>
      <c r="G327" s="191"/>
      <c r="H327" s="194">
        <v>90.643000000000001</v>
      </c>
      <c r="I327" s="195"/>
      <c r="J327" s="191"/>
      <c r="K327" s="191"/>
      <c r="L327" s="196"/>
      <c r="M327" s="197"/>
      <c r="N327" s="198"/>
      <c r="O327" s="198"/>
      <c r="P327" s="198"/>
      <c r="Q327" s="198"/>
      <c r="R327" s="198"/>
      <c r="S327" s="198"/>
      <c r="T327" s="199"/>
      <c r="AT327" s="200" t="s">
        <v>141</v>
      </c>
      <c r="AU327" s="200" t="s">
        <v>81</v>
      </c>
      <c r="AV327" s="13" t="s">
        <v>81</v>
      </c>
      <c r="AW327" s="13" t="s">
        <v>35</v>
      </c>
      <c r="AX327" s="13" t="s">
        <v>74</v>
      </c>
      <c r="AY327" s="200" t="s">
        <v>128</v>
      </c>
    </row>
    <row r="328" spans="1:65" s="13" customFormat="1" ht="11.25">
      <c r="B328" s="190"/>
      <c r="C328" s="191"/>
      <c r="D328" s="183" t="s">
        <v>141</v>
      </c>
      <c r="E328" s="192" t="s">
        <v>19</v>
      </c>
      <c r="F328" s="193" t="s">
        <v>441</v>
      </c>
      <c r="G328" s="191"/>
      <c r="H328" s="194">
        <v>-8.875</v>
      </c>
      <c r="I328" s="195"/>
      <c r="J328" s="191"/>
      <c r="K328" s="191"/>
      <c r="L328" s="196"/>
      <c r="M328" s="197"/>
      <c r="N328" s="198"/>
      <c r="O328" s="198"/>
      <c r="P328" s="198"/>
      <c r="Q328" s="198"/>
      <c r="R328" s="198"/>
      <c r="S328" s="198"/>
      <c r="T328" s="199"/>
      <c r="AT328" s="200" t="s">
        <v>141</v>
      </c>
      <c r="AU328" s="200" t="s">
        <v>81</v>
      </c>
      <c r="AV328" s="13" t="s">
        <v>81</v>
      </c>
      <c r="AW328" s="13" t="s">
        <v>35</v>
      </c>
      <c r="AX328" s="13" t="s">
        <v>74</v>
      </c>
      <c r="AY328" s="200" t="s">
        <v>128</v>
      </c>
    </row>
    <row r="329" spans="1:65" s="16" customFormat="1" ht="11.25">
      <c r="B329" s="232"/>
      <c r="C329" s="233"/>
      <c r="D329" s="183" t="s">
        <v>141</v>
      </c>
      <c r="E329" s="234" t="s">
        <v>19</v>
      </c>
      <c r="F329" s="235" t="s">
        <v>442</v>
      </c>
      <c r="G329" s="233"/>
      <c r="H329" s="236">
        <v>81.768000000000001</v>
      </c>
      <c r="I329" s="237"/>
      <c r="J329" s="233"/>
      <c r="K329" s="233"/>
      <c r="L329" s="238"/>
      <c r="M329" s="239"/>
      <c r="N329" s="240"/>
      <c r="O329" s="240"/>
      <c r="P329" s="240"/>
      <c r="Q329" s="240"/>
      <c r="R329" s="240"/>
      <c r="S329" s="240"/>
      <c r="T329" s="241"/>
      <c r="AT329" s="242" t="s">
        <v>141</v>
      </c>
      <c r="AU329" s="242" t="s">
        <v>81</v>
      </c>
      <c r="AV329" s="16" t="s">
        <v>155</v>
      </c>
      <c r="AW329" s="16" t="s">
        <v>35</v>
      </c>
      <c r="AX329" s="16" t="s">
        <v>74</v>
      </c>
      <c r="AY329" s="242" t="s">
        <v>128</v>
      </c>
    </row>
    <row r="330" spans="1:65" s="13" customFormat="1" ht="11.25">
      <c r="B330" s="190"/>
      <c r="C330" s="191"/>
      <c r="D330" s="183" t="s">
        <v>141</v>
      </c>
      <c r="E330" s="192" t="s">
        <v>19</v>
      </c>
      <c r="F330" s="193" t="s">
        <v>443</v>
      </c>
      <c r="G330" s="191"/>
      <c r="H330" s="194">
        <v>11.27</v>
      </c>
      <c r="I330" s="195"/>
      <c r="J330" s="191"/>
      <c r="K330" s="191"/>
      <c r="L330" s="196"/>
      <c r="M330" s="197"/>
      <c r="N330" s="198"/>
      <c r="O330" s="198"/>
      <c r="P330" s="198"/>
      <c r="Q330" s="198"/>
      <c r="R330" s="198"/>
      <c r="S330" s="198"/>
      <c r="T330" s="199"/>
      <c r="AT330" s="200" t="s">
        <v>141</v>
      </c>
      <c r="AU330" s="200" t="s">
        <v>81</v>
      </c>
      <c r="AV330" s="13" t="s">
        <v>81</v>
      </c>
      <c r="AW330" s="13" t="s">
        <v>35</v>
      </c>
      <c r="AX330" s="13" t="s">
        <v>74</v>
      </c>
      <c r="AY330" s="200" t="s">
        <v>128</v>
      </c>
    </row>
    <row r="331" spans="1:65" s="14" customFormat="1" ht="11.25">
      <c r="B331" s="201"/>
      <c r="C331" s="202"/>
      <c r="D331" s="183" t="s">
        <v>141</v>
      </c>
      <c r="E331" s="203" t="s">
        <v>19</v>
      </c>
      <c r="F331" s="204" t="s">
        <v>143</v>
      </c>
      <c r="G331" s="202"/>
      <c r="H331" s="205">
        <v>93.037999999999997</v>
      </c>
      <c r="I331" s="206"/>
      <c r="J331" s="202"/>
      <c r="K331" s="202"/>
      <c r="L331" s="207"/>
      <c r="M331" s="208"/>
      <c r="N331" s="209"/>
      <c r="O331" s="209"/>
      <c r="P331" s="209"/>
      <c r="Q331" s="209"/>
      <c r="R331" s="209"/>
      <c r="S331" s="209"/>
      <c r="T331" s="210"/>
      <c r="AT331" s="211" t="s">
        <v>141</v>
      </c>
      <c r="AU331" s="211" t="s">
        <v>81</v>
      </c>
      <c r="AV331" s="14" t="s">
        <v>135</v>
      </c>
      <c r="AW331" s="14" t="s">
        <v>35</v>
      </c>
      <c r="AX331" s="14" t="s">
        <v>79</v>
      </c>
      <c r="AY331" s="211" t="s">
        <v>128</v>
      </c>
    </row>
    <row r="332" spans="1:65" s="2" customFormat="1" ht="16.5" customHeight="1">
      <c r="A332" s="36"/>
      <c r="B332" s="37"/>
      <c r="C332" s="170" t="s">
        <v>450</v>
      </c>
      <c r="D332" s="170" t="s">
        <v>130</v>
      </c>
      <c r="E332" s="171" t="s">
        <v>451</v>
      </c>
      <c r="F332" s="172" t="s">
        <v>452</v>
      </c>
      <c r="G332" s="173" t="s">
        <v>304</v>
      </c>
      <c r="H332" s="174">
        <v>61.975000000000001</v>
      </c>
      <c r="I332" s="175"/>
      <c r="J332" s="176">
        <f>ROUND(I332*H332,2)</f>
        <v>0</v>
      </c>
      <c r="K332" s="172" t="s">
        <v>134</v>
      </c>
      <c r="L332" s="41"/>
      <c r="M332" s="177" t="s">
        <v>19</v>
      </c>
      <c r="N332" s="178" t="s">
        <v>45</v>
      </c>
      <c r="O332" s="66"/>
      <c r="P332" s="179">
        <f>O332*H332</f>
        <v>0</v>
      </c>
      <c r="Q332" s="179">
        <v>0</v>
      </c>
      <c r="R332" s="179">
        <f>Q332*H332</f>
        <v>0</v>
      </c>
      <c r="S332" s="179">
        <v>0</v>
      </c>
      <c r="T332" s="180">
        <f>S332*H332</f>
        <v>0</v>
      </c>
      <c r="U332" s="36"/>
      <c r="V332" s="36"/>
      <c r="W332" s="36"/>
      <c r="X332" s="36"/>
      <c r="Y332" s="36"/>
      <c r="Z332" s="36"/>
      <c r="AA332" s="36"/>
      <c r="AB332" s="36"/>
      <c r="AC332" s="36"/>
      <c r="AD332" s="36"/>
      <c r="AE332" s="36"/>
      <c r="AR332" s="181" t="s">
        <v>135</v>
      </c>
      <c r="AT332" s="181" t="s">
        <v>130</v>
      </c>
      <c r="AU332" s="181" t="s">
        <v>81</v>
      </c>
      <c r="AY332" s="19" t="s">
        <v>128</v>
      </c>
      <c r="BE332" s="182">
        <f>IF(N332="základní",J332,0)</f>
        <v>0</v>
      </c>
      <c r="BF332" s="182">
        <f>IF(N332="snížená",J332,0)</f>
        <v>0</v>
      </c>
      <c r="BG332" s="182">
        <f>IF(N332="zákl. přenesená",J332,0)</f>
        <v>0</v>
      </c>
      <c r="BH332" s="182">
        <f>IF(N332="sníž. přenesená",J332,0)</f>
        <v>0</v>
      </c>
      <c r="BI332" s="182">
        <f>IF(N332="nulová",J332,0)</f>
        <v>0</v>
      </c>
      <c r="BJ332" s="19" t="s">
        <v>79</v>
      </c>
      <c r="BK332" s="182">
        <f>ROUND(I332*H332,2)</f>
        <v>0</v>
      </c>
      <c r="BL332" s="19" t="s">
        <v>135</v>
      </c>
      <c r="BM332" s="181" t="s">
        <v>453</v>
      </c>
    </row>
    <row r="333" spans="1:65" s="2" customFormat="1" ht="19.5">
      <c r="A333" s="36"/>
      <c r="B333" s="37"/>
      <c r="C333" s="38"/>
      <c r="D333" s="183" t="s">
        <v>137</v>
      </c>
      <c r="E333" s="38"/>
      <c r="F333" s="184" t="s">
        <v>454</v>
      </c>
      <c r="G333" s="38"/>
      <c r="H333" s="38"/>
      <c r="I333" s="185"/>
      <c r="J333" s="38"/>
      <c r="K333" s="38"/>
      <c r="L333" s="41"/>
      <c r="M333" s="186"/>
      <c r="N333" s="187"/>
      <c r="O333" s="66"/>
      <c r="P333" s="66"/>
      <c r="Q333" s="66"/>
      <c r="R333" s="66"/>
      <c r="S333" s="66"/>
      <c r="T333" s="67"/>
      <c r="U333" s="36"/>
      <c r="V333" s="36"/>
      <c r="W333" s="36"/>
      <c r="X333" s="36"/>
      <c r="Y333" s="36"/>
      <c r="Z333" s="36"/>
      <c r="AA333" s="36"/>
      <c r="AB333" s="36"/>
      <c r="AC333" s="36"/>
      <c r="AD333" s="36"/>
      <c r="AE333" s="36"/>
      <c r="AT333" s="19" t="s">
        <v>137</v>
      </c>
      <c r="AU333" s="19" t="s">
        <v>81</v>
      </c>
    </row>
    <row r="334" spans="1:65" s="2" customFormat="1" ht="11.25">
      <c r="A334" s="36"/>
      <c r="B334" s="37"/>
      <c r="C334" s="38"/>
      <c r="D334" s="188" t="s">
        <v>139</v>
      </c>
      <c r="E334" s="38"/>
      <c r="F334" s="189" t="s">
        <v>455</v>
      </c>
      <c r="G334" s="38"/>
      <c r="H334" s="38"/>
      <c r="I334" s="185"/>
      <c r="J334" s="38"/>
      <c r="K334" s="38"/>
      <c r="L334" s="41"/>
      <c r="M334" s="186"/>
      <c r="N334" s="187"/>
      <c r="O334" s="66"/>
      <c r="P334" s="66"/>
      <c r="Q334" s="66"/>
      <c r="R334" s="66"/>
      <c r="S334" s="66"/>
      <c r="T334" s="67"/>
      <c r="U334" s="36"/>
      <c r="V334" s="36"/>
      <c r="W334" s="36"/>
      <c r="X334" s="36"/>
      <c r="Y334" s="36"/>
      <c r="Z334" s="36"/>
      <c r="AA334" s="36"/>
      <c r="AB334" s="36"/>
      <c r="AC334" s="36"/>
      <c r="AD334" s="36"/>
      <c r="AE334" s="36"/>
      <c r="AT334" s="19" t="s">
        <v>139</v>
      </c>
      <c r="AU334" s="19" t="s">
        <v>81</v>
      </c>
    </row>
    <row r="335" spans="1:65" s="15" customFormat="1" ht="11.25">
      <c r="B335" s="212"/>
      <c r="C335" s="213"/>
      <c r="D335" s="183" t="s">
        <v>141</v>
      </c>
      <c r="E335" s="214" t="s">
        <v>19</v>
      </c>
      <c r="F335" s="215" t="s">
        <v>456</v>
      </c>
      <c r="G335" s="213"/>
      <c r="H335" s="214" t="s">
        <v>19</v>
      </c>
      <c r="I335" s="216"/>
      <c r="J335" s="213"/>
      <c r="K335" s="213"/>
      <c r="L335" s="217"/>
      <c r="M335" s="218"/>
      <c r="N335" s="219"/>
      <c r="O335" s="219"/>
      <c r="P335" s="219"/>
      <c r="Q335" s="219"/>
      <c r="R335" s="219"/>
      <c r="S335" s="219"/>
      <c r="T335" s="220"/>
      <c r="AT335" s="221" t="s">
        <v>141</v>
      </c>
      <c r="AU335" s="221" t="s">
        <v>81</v>
      </c>
      <c r="AV335" s="15" t="s">
        <v>79</v>
      </c>
      <c r="AW335" s="15" t="s">
        <v>35</v>
      </c>
      <c r="AX335" s="15" t="s">
        <v>74</v>
      </c>
      <c r="AY335" s="221" t="s">
        <v>128</v>
      </c>
    </row>
    <row r="336" spans="1:65" s="13" customFormat="1" ht="11.25">
      <c r="B336" s="190"/>
      <c r="C336" s="191"/>
      <c r="D336" s="183" t="s">
        <v>141</v>
      </c>
      <c r="E336" s="192" t="s">
        <v>19</v>
      </c>
      <c r="F336" s="193" t="s">
        <v>457</v>
      </c>
      <c r="G336" s="191"/>
      <c r="H336" s="194">
        <v>29.15</v>
      </c>
      <c r="I336" s="195"/>
      <c r="J336" s="191"/>
      <c r="K336" s="191"/>
      <c r="L336" s="196"/>
      <c r="M336" s="197"/>
      <c r="N336" s="198"/>
      <c r="O336" s="198"/>
      <c r="P336" s="198"/>
      <c r="Q336" s="198"/>
      <c r="R336" s="198"/>
      <c r="S336" s="198"/>
      <c r="T336" s="199"/>
      <c r="AT336" s="200" t="s">
        <v>141</v>
      </c>
      <c r="AU336" s="200" t="s">
        <v>81</v>
      </c>
      <c r="AV336" s="13" t="s">
        <v>81</v>
      </c>
      <c r="AW336" s="13" t="s">
        <v>35</v>
      </c>
      <c r="AX336" s="13" t="s">
        <v>74</v>
      </c>
      <c r="AY336" s="200" t="s">
        <v>128</v>
      </c>
    </row>
    <row r="337" spans="1:65" s="15" customFormat="1" ht="11.25">
      <c r="B337" s="212"/>
      <c r="C337" s="213"/>
      <c r="D337" s="183" t="s">
        <v>141</v>
      </c>
      <c r="E337" s="214" t="s">
        <v>19</v>
      </c>
      <c r="F337" s="215" t="s">
        <v>458</v>
      </c>
      <c r="G337" s="213"/>
      <c r="H337" s="214" t="s">
        <v>19</v>
      </c>
      <c r="I337" s="216"/>
      <c r="J337" s="213"/>
      <c r="K337" s="213"/>
      <c r="L337" s="217"/>
      <c r="M337" s="218"/>
      <c r="N337" s="219"/>
      <c r="O337" s="219"/>
      <c r="P337" s="219"/>
      <c r="Q337" s="219"/>
      <c r="R337" s="219"/>
      <c r="S337" s="219"/>
      <c r="T337" s="220"/>
      <c r="AT337" s="221" t="s">
        <v>141</v>
      </c>
      <c r="AU337" s="221" t="s">
        <v>81</v>
      </c>
      <c r="AV337" s="15" t="s">
        <v>79</v>
      </c>
      <c r="AW337" s="15" t="s">
        <v>35</v>
      </c>
      <c r="AX337" s="15" t="s">
        <v>74</v>
      </c>
      <c r="AY337" s="221" t="s">
        <v>128</v>
      </c>
    </row>
    <row r="338" spans="1:65" s="13" customFormat="1" ht="11.25">
      <c r="B338" s="190"/>
      <c r="C338" s="191"/>
      <c r="D338" s="183" t="s">
        <v>141</v>
      </c>
      <c r="E338" s="192" t="s">
        <v>19</v>
      </c>
      <c r="F338" s="193" t="s">
        <v>459</v>
      </c>
      <c r="G338" s="191"/>
      <c r="H338" s="194">
        <v>32.825000000000003</v>
      </c>
      <c r="I338" s="195"/>
      <c r="J338" s="191"/>
      <c r="K338" s="191"/>
      <c r="L338" s="196"/>
      <c r="M338" s="197"/>
      <c r="N338" s="198"/>
      <c r="O338" s="198"/>
      <c r="P338" s="198"/>
      <c r="Q338" s="198"/>
      <c r="R338" s="198"/>
      <c r="S338" s="198"/>
      <c r="T338" s="199"/>
      <c r="AT338" s="200" t="s">
        <v>141</v>
      </c>
      <c r="AU338" s="200" t="s">
        <v>81</v>
      </c>
      <c r="AV338" s="13" t="s">
        <v>81</v>
      </c>
      <c r="AW338" s="13" t="s">
        <v>35</v>
      </c>
      <c r="AX338" s="13" t="s">
        <v>74</v>
      </c>
      <c r="AY338" s="200" t="s">
        <v>128</v>
      </c>
    </row>
    <row r="339" spans="1:65" s="14" customFormat="1" ht="11.25">
      <c r="B339" s="201"/>
      <c r="C339" s="202"/>
      <c r="D339" s="183" t="s">
        <v>141</v>
      </c>
      <c r="E339" s="203" t="s">
        <v>19</v>
      </c>
      <c r="F339" s="204" t="s">
        <v>143</v>
      </c>
      <c r="G339" s="202"/>
      <c r="H339" s="205">
        <v>61.975000000000001</v>
      </c>
      <c r="I339" s="206"/>
      <c r="J339" s="202"/>
      <c r="K339" s="202"/>
      <c r="L339" s="207"/>
      <c r="M339" s="208"/>
      <c r="N339" s="209"/>
      <c r="O339" s="209"/>
      <c r="P339" s="209"/>
      <c r="Q339" s="209"/>
      <c r="R339" s="209"/>
      <c r="S339" s="209"/>
      <c r="T339" s="210"/>
      <c r="AT339" s="211" t="s">
        <v>141</v>
      </c>
      <c r="AU339" s="211" t="s">
        <v>81</v>
      </c>
      <c r="AV339" s="14" t="s">
        <v>135</v>
      </c>
      <c r="AW339" s="14" t="s">
        <v>35</v>
      </c>
      <c r="AX339" s="14" t="s">
        <v>79</v>
      </c>
      <c r="AY339" s="211" t="s">
        <v>128</v>
      </c>
    </row>
    <row r="340" spans="1:65" s="2" customFormat="1" ht="16.5" customHeight="1">
      <c r="A340" s="36"/>
      <c r="B340" s="37"/>
      <c r="C340" s="222" t="s">
        <v>460</v>
      </c>
      <c r="D340" s="222" t="s">
        <v>197</v>
      </c>
      <c r="E340" s="223" t="s">
        <v>461</v>
      </c>
      <c r="F340" s="224" t="s">
        <v>462</v>
      </c>
      <c r="G340" s="225" t="s">
        <v>304</v>
      </c>
      <c r="H340" s="226">
        <v>34.466000000000001</v>
      </c>
      <c r="I340" s="227"/>
      <c r="J340" s="228">
        <f>ROUND(I340*H340,2)</f>
        <v>0</v>
      </c>
      <c r="K340" s="224" t="s">
        <v>134</v>
      </c>
      <c r="L340" s="229"/>
      <c r="M340" s="230" t="s">
        <v>19</v>
      </c>
      <c r="N340" s="231" t="s">
        <v>45</v>
      </c>
      <c r="O340" s="66"/>
      <c r="P340" s="179">
        <f>O340*H340</f>
        <v>0</v>
      </c>
      <c r="Q340" s="179">
        <v>1E-4</v>
      </c>
      <c r="R340" s="179">
        <f>Q340*H340</f>
        <v>3.4466000000000002E-3</v>
      </c>
      <c r="S340" s="179">
        <v>0</v>
      </c>
      <c r="T340" s="180">
        <f>S340*H340</f>
        <v>0</v>
      </c>
      <c r="U340" s="36"/>
      <c r="V340" s="36"/>
      <c r="W340" s="36"/>
      <c r="X340" s="36"/>
      <c r="Y340" s="36"/>
      <c r="Z340" s="36"/>
      <c r="AA340" s="36"/>
      <c r="AB340" s="36"/>
      <c r="AC340" s="36"/>
      <c r="AD340" s="36"/>
      <c r="AE340" s="36"/>
      <c r="AR340" s="181" t="s">
        <v>189</v>
      </c>
      <c r="AT340" s="181" t="s">
        <v>197</v>
      </c>
      <c r="AU340" s="181" t="s">
        <v>81</v>
      </c>
      <c r="AY340" s="19" t="s">
        <v>128</v>
      </c>
      <c r="BE340" s="182">
        <f>IF(N340="základní",J340,0)</f>
        <v>0</v>
      </c>
      <c r="BF340" s="182">
        <f>IF(N340="snížená",J340,0)</f>
        <v>0</v>
      </c>
      <c r="BG340" s="182">
        <f>IF(N340="zákl. přenesená",J340,0)</f>
        <v>0</v>
      </c>
      <c r="BH340" s="182">
        <f>IF(N340="sníž. přenesená",J340,0)</f>
        <v>0</v>
      </c>
      <c r="BI340" s="182">
        <f>IF(N340="nulová",J340,0)</f>
        <v>0</v>
      </c>
      <c r="BJ340" s="19" t="s">
        <v>79</v>
      </c>
      <c r="BK340" s="182">
        <f>ROUND(I340*H340,2)</f>
        <v>0</v>
      </c>
      <c r="BL340" s="19" t="s">
        <v>135</v>
      </c>
      <c r="BM340" s="181" t="s">
        <v>463</v>
      </c>
    </row>
    <row r="341" spans="1:65" s="2" customFormat="1" ht="11.25">
      <c r="A341" s="36"/>
      <c r="B341" s="37"/>
      <c r="C341" s="38"/>
      <c r="D341" s="183" t="s">
        <v>137</v>
      </c>
      <c r="E341" s="38"/>
      <c r="F341" s="184" t="s">
        <v>462</v>
      </c>
      <c r="G341" s="38"/>
      <c r="H341" s="38"/>
      <c r="I341" s="185"/>
      <c r="J341" s="38"/>
      <c r="K341" s="38"/>
      <c r="L341" s="41"/>
      <c r="M341" s="186"/>
      <c r="N341" s="187"/>
      <c r="O341" s="66"/>
      <c r="P341" s="66"/>
      <c r="Q341" s="66"/>
      <c r="R341" s="66"/>
      <c r="S341" s="66"/>
      <c r="T341" s="67"/>
      <c r="U341" s="36"/>
      <c r="V341" s="36"/>
      <c r="W341" s="36"/>
      <c r="X341" s="36"/>
      <c r="Y341" s="36"/>
      <c r="Z341" s="36"/>
      <c r="AA341" s="36"/>
      <c r="AB341" s="36"/>
      <c r="AC341" s="36"/>
      <c r="AD341" s="36"/>
      <c r="AE341" s="36"/>
      <c r="AT341" s="19" t="s">
        <v>137</v>
      </c>
      <c r="AU341" s="19" t="s">
        <v>81</v>
      </c>
    </row>
    <row r="342" spans="1:65" s="2" customFormat="1" ht="16.5" customHeight="1">
      <c r="A342" s="36"/>
      <c r="B342" s="37"/>
      <c r="C342" s="222" t="s">
        <v>464</v>
      </c>
      <c r="D342" s="222" t="s">
        <v>197</v>
      </c>
      <c r="E342" s="223" t="s">
        <v>465</v>
      </c>
      <c r="F342" s="224" t="s">
        <v>466</v>
      </c>
      <c r="G342" s="225" t="s">
        <v>304</v>
      </c>
      <c r="H342" s="226">
        <v>29.15</v>
      </c>
      <c r="I342" s="227"/>
      <c r="J342" s="228">
        <f>ROUND(I342*H342,2)</f>
        <v>0</v>
      </c>
      <c r="K342" s="224" t="s">
        <v>134</v>
      </c>
      <c r="L342" s="229"/>
      <c r="M342" s="230" t="s">
        <v>19</v>
      </c>
      <c r="N342" s="231" t="s">
        <v>45</v>
      </c>
      <c r="O342" s="66"/>
      <c r="P342" s="179">
        <f>O342*H342</f>
        <v>0</v>
      </c>
      <c r="Q342" s="179">
        <v>1E-4</v>
      </c>
      <c r="R342" s="179">
        <f>Q342*H342</f>
        <v>2.9150000000000001E-3</v>
      </c>
      <c r="S342" s="179">
        <v>0</v>
      </c>
      <c r="T342" s="180">
        <f>S342*H342</f>
        <v>0</v>
      </c>
      <c r="U342" s="36"/>
      <c r="V342" s="36"/>
      <c r="W342" s="36"/>
      <c r="X342" s="36"/>
      <c r="Y342" s="36"/>
      <c r="Z342" s="36"/>
      <c r="AA342" s="36"/>
      <c r="AB342" s="36"/>
      <c r="AC342" s="36"/>
      <c r="AD342" s="36"/>
      <c r="AE342" s="36"/>
      <c r="AR342" s="181" t="s">
        <v>189</v>
      </c>
      <c r="AT342" s="181" t="s">
        <v>197</v>
      </c>
      <c r="AU342" s="181" t="s">
        <v>81</v>
      </c>
      <c r="AY342" s="19" t="s">
        <v>128</v>
      </c>
      <c r="BE342" s="182">
        <f>IF(N342="základní",J342,0)</f>
        <v>0</v>
      </c>
      <c r="BF342" s="182">
        <f>IF(N342="snížená",J342,0)</f>
        <v>0</v>
      </c>
      <c r="BG342" s="182">
        <f>IF(N342="zákl. přenesená",J342,0)</f>
        <v>0</v>
      </c>
      <c r="BH342" s="182">
        <f>IF(N342="sníž. přenesená",J342,0)</f>
        <v>0</v>
      </c>
      <c r="BI342" s="182">
        <f>IF(N342="nulová",J342,0)</f>
        <v>0</v>
      </c>
      <c r="BJ342" s="19" t="s">
        <v>79</v>
      </c>
      <c r="BK342" s="182">
        <f>ROUND(I342*H342,2)</f>
        <v>0</v>
      </c>
      <c r="BL342" s="19" t="s">
        <v>135</v>
      </c>
      <c r="BM342" s="181" t="s">
        <v>467</v>
      </c>
    </row>
    <row r="343" spans="1:65" s="2" customFormat="1" ht="11.25">
      <c r="A343" s="36"/>
      <c r="B343" s="37"/>
      <c r="C343" s="38"/>
      <c r="D343" s="183" t="s">
        <v>137</v>
      </c>
      <c r="E343" s="38"/>
      <c r="F343" s="184" t="s">
        <v>466</v>
      </c>
      <c r="G343" s="38"/>
      <c r="H343" s="38"/>
      <c r="I343" s="185"/>
      <c r="J343" s="38"/>
      <c r="K343" s="38"/>
      <c r="L343" s="41"/>
      <c r="M343" s="186"/>
      <c r="N343" s="187"/>
      <c r="O343" s="66"/>
      <c r="P343" s="66"/>
      <c r="Q343" s="66"/>
      <c r="R343" s="66"/>
      <c r="S343" s="66"/>
      <c r="T343" s="67"/>
      <c r="U343" s="36"/>
      <c r="V343" s="36"/>
      <c r="W343" s="36"/>
      <c r="X343" s="36"/>
      <c r="Y343" s="36"/>
      <c r="Z343" s="36"/>
      <c r="AA343" s="36"/>
      <c r="AB343" s="36"/>
      <c r="AC343" s="36"/>
      <c r="AD343" s="36"/>
      <c r="AE343" s="36"/>
      <c r="AT343" s="19" t="s">
        <v>137</v>
      </c>
      <c r="AU343" s="19" t="s">
        <v>81</v>
      </c>
    </row>
    <row r="344" spans="1:65" s="15" customFormat="1" ht="11.25">
      <c r="B344" s="212"/>
      <c r="C344" s="213"/>
      <c r="D344" s="183" t="s">
        <v>141</v>
      </c>
      <c r="E344" s="214" t="s">
        <v>19</v>
      </c>
      <c r="F344" s="215" t="s">
        <v>456</v>
      </c>
      <c r="G344" s="213"/>
      <c r="H344" s="214" t="s">
        <v>19</v>
      </c>
      <c r="I344" s="216"/>
      <c r="J344" s="213"/>
      <c r="K344" s="213"/>
      <c r="L344" s="217"/>
      <c r="M344" s="218"/>
      <c r="N344" s="219"/>
      <c r="O344" s="219"/>
      <c r="P344" s="219"/>
      <c r="Q344" s="219"/>
      <c r="R344" s="219"/>
      <c r="S344" s="219"/>
      <c r="T344" s="220"/>
      <c r="AT344" s="221" t="s">
        <v>141</v>
      </c>
      <c r="AU344" s="221" t="s">
        <v>81</v>
      </c>
      <c r="AV344" s="15" t="s">
        <v>79</v>
      </c>
      <c r="AW344" s="15" t="s">
        <v>35</v>
      </c>
      <c r="AX344" s="15" t="s">
        <v>74</v>
      </c>
      <c r="AY344" s="221" t="s">
        <v>128</v>
      </c>
    </row>
    <row r="345" spans="1:65" s="13" customFormat="1" ht="11.25">
      <c r="B345" s="190"/>
      <c r="C345" s="191"/>
      <c r="D345" s="183" t="s">
        <v>141</v>
      </c>
      <c r="E345" s="192" t="s">
        <v>19</v>
      </c>
      <c r="F345" s="193" t="s">
        <v>457</v>
      </c>
      <c r="G345" s="191"/>
      <c r="H345" s="194">
        <v>29.15</v>
      </c>
      <c r="I345" s="195"/>
      <c r="J345" s="191"/>
      <c r="K345" s="191"/>
      <c r="L345" s="196"/>
      <c r="M345" s="197"/>
      <c r="N345" s="198"/>
      <c r="O345" s="198"/>
      <c r="P345" s="198"/>
      <c r="Q345" s="198"/>
      <c r="R345" s="198"/>
      <c r="S345" s="198"/>
      <c r="T345" s="199"/>
      <c r="AT345" s="200" t="s">
        <v>141</v>
      </c>
      <c r="AU345" s="200" t="s">
        <v>81</v>
      </c>
      <c r="AV345" s="13" t="s">
        <v>81</v>
      </c>
      <c r="AW345" s="13" t="s">
        <v>35</v>
      </c>
      <c r="AX345" s="13" t="s">
        <v>74</v>
      </c>
      <c r="AY345" s="200" t="s">
        <v>128</v>
      </c>
    </row>
    <row r="346" spans="1:65" s="14" customFormat="1" ht="11.25">
      <c r="B346" s="201"/>
      <c r="C346" s="202"/>
      <c r="D346" s="183" t="s">
        <v>141</v>
      </c>
      <c r="E346" s="203" t="s">
        <v>19</v>
      </c>
      <c r="F346" s="204" t="s">
        <v>143</v>
      </c>
      <c r="G346" s="202"/>
      <c r="H346" s="205">
        <v>29.15</v>
      </c>
      <c r="I346" s="206"/>
      <c r="J346" s="202"/>
      <c r="K346" s="202"/>
      <c r="L346" s="207"/>
      <c r="M346" s="208"/>
      <c r="N346" s="209"/>
      <c r="O346" s="209"/>
      <c r="P346" s="209"/>
      <c r="Q346" s="209"/>
      <c r="R346" s="209"/>
      <c r="S346" s="209"/>
      <c r="T346" s="210"/>
      <c r="AT346" s="211" t="s">
        <v>141</v>
      </c>
      <c r="AU346" s="211" t="s">
        <v>81</v>
      </c>
      <c r="AV346" s="14" t="s">
        <v>135</v>
      </c>
      <c r="AW346" s="14" t="s">
        <v>35</v>
      </c>
      <c r="AX346" s="14" t="s">
        <v>79</v>
      </c>
      <c r="AY346" s="211" t="s">
        <v>128</v>
      </c>
    </row>
    <row r="347" spans="1:65" s="2" customFormat="1" ht="16.5" customHeight="1">
      <c r="A347" s="36"/>
      <c r="B347" s="37"/>
      <c r="C347" s="170" t="s">
        <v>468</v>
      </c>
      <c r="D347" s="170" t="s">
        <v>130</v>
      </c>
      <c r="E347" s="171" t="s">
        <v>469</v>
      </c>
      <c r="F347" s="172" t="s">
        <v>470</v>
      </c>
      <c r="G347" s="173" t="s">
        <v>205</v>
      </c>
      <c r="H347" s="174">
        <v>11.27</v>
      </c>
      <c r="I347" s="175"/>
      <c r="J347" s="176">
        <f>ROUND(I347*H347,2)</f>
        <v>0</v>
      </c>
      <c r="K347" s="172" t="s">
        <v>134</v>
      </c>
      <c r="L347" s="41"/>
      <c r="M347" s="177" t="s">
        <v>19</v>
      </c>
      <c r="N347" s="178" t="s">
        <v>45</v>
      </c>
      <c r="O347" s="66"/>
      <c r="P347" s="179">
        <f>O347*H347</f>
        <v>0</v>
      </c>
      <c r="Q347" s="179">
        <v>1.8000000000000001E-4</v>
      </c>
      <c r="R347" s="179">
        <f>Q347*H347</f>
        <v>2.0286000000000002E-3</v>
      </c>
      <c r="S347" s="179">
        <v>0</v>
      </c>
      <c r="T347" s="180">
        <f>S347*H347</f>
        <v>0</v>
      </c>
      <c r="U347" s="36"/>
      <c r="V347" s="36"/>
      <c r="W347" s="36"/>
      <c r="X347" s="36"/>
      <c r="Y347" s="36"/>
      <c r="Z347" s="36"/>
      <c r="AA347" s="36"/>
      <c r="AB347" s="36"/>
      <c r="AC347" s="36"/>
      <c r="AD347" s="36"/>
      <c r="AE347" s="36"/>
      <c r="AR347" s="181" t="s">
        <v>135</v>
      </c>
      <c r="AT347" s="181" t="s">
        <v>130</v>
      </c>
      <c r="AU347" s="181" t="s">
        <v>81</v>
      </c>
      <c r="AY347" s="19" t="s">
        <v>128</v>
      </c>
      <c r="BE347" s="182">
        <f>IF(N347="základní",J347,0)</f>
        <v>0</v>
      </c>
      <c r="BF347" s="182">
        <f>IF(N347="snížená",J347,0)</f>
        <v>0</v>
      </c>
      <c r="BG347" s="182">
        <f>IF(N347="zákl. přenesená",J347,0)</f>
        <v>0</v>
      </c>
      <c r="BH347" s="182">
        <f>IF(N347="sníž. přenesená",J347,0)</f>
        <v>0</v>
      </c>
      <c r="BI347" s="182">
        <f>IF(N347="nulová",J347,0)</f>
        <v>0</v>
      </c>
      <c r="BJ347" s="19" t="s">
        <v>79</v>
      </c>
      <c r="BK347" s="182">
        <f>ROUND(I347*H347,2)</f>
        <v>0</v>
      </c>
      <c r="BL347" s="19" t="s">
        <v>135</v>
      </c>
      <c r="BM347" s="181" t="s">
        <v>471</v>
      </c>
    </row>
    <row r="348" spans="1:65" s="2" customFormat="1" ht="11.25">
      <c r="A348" s="36"/>
      <c r="B348" s="37"/>
      <c r="C348" s="38"/>
      <c r="D348" s="183" t="s">
        <v>137</v>
      </c>
      <c r="E348" s="38"/>
      <c r="F348" s="184" t="s">
        <v>472</v>
      </c>
      <c r="G348" s="38"/>
      <c r="H348" s="38"/>
      <c r="I348" s="185"/>
      <c r="J348" s="38"/>
      <c r="K348" s="38"/>
      <c r="L348" s="41"/>
      <c r="M348" s="186"/>
      <c r="N348" s="187"/>
      <c r="O348" s="66"/>
      <c r="P348" s="66"/>
      <c r="Q348" s="66"/>
      <c r="R348" s="66"/>
      <c r="S348" s="66"/>
      <c r="T348" s="67"/>
      <c r="U348" s="36"/>
      <c r="V348" s="36"/>
      <c r="W348" s="36"/>
      <c r="X348" s="36"/>
      <c r="Y348" s="36"/>
      <c r="Z348" s="36"/>
      <c r="AA348" s="36"/>
      <c r="AB348" s="36"/>
      <c r="AC348" s="36"/>
      <c r="AD348" s="36"/>
      <c r="AE348" s="36"/>
      <c r="AT348" s="19" t="s">
        <v>137</v>
      </c>
      <c r="AU348" s="19" t="s">
        <v>81</v>
      </c>
    </row>
    <row r="349" spans="1:65" s="2" customFormat="1" ht="11.25">
      <c r="A349" s="36"/>
      <c r="B349" s="37"/>
      <c r="C349" s="38"/>
      <c r="D349" s="188" t="s">
        <v>139</v>
      </c>
      <c r="E349" s="38"/>
      <c r="F349" s="189" t="s">
        <v>473</v>
      </c>
      <c r="G349" s="38"/>
      <c r="H349" s="38"/>
      <c r="I349" s="185"/>
      <c r="J349" s="38"/>
      <c r="K349" s="38"/>
      <c r="L349" s="41"/>
      <c r="M349" s="186"/>
      <c r="N349" s="187"/>
      <c r="O349" s="66"/>
      <c r="P349" s="66"/>
      <c r="Q349" s="66"/>
      <c r="R349" s="66"/>
      <c r="S349" s="66"/>
      <c r="T349" s="67"/>
      <c r="U349" s="36"/>
      <c r="V349" s="36"/>
      <c r="W349" s="36"/>
      <c r="X349" s="36"/>
      <c r="Y349" s="36"/>
      <c r="Z349" s="36"/>
      <c r="AA349" s="36"/>
      <c r="AB349" s="36"/>
      <c r="AC349" s="36"/>
      <c r="AD349" s="36"/>
      <c r="AE349" s="36"/>
      <c r="AT349" s="19" t="s">
        <v>139</v>
      </c>
      <c r="AU349" s="19" t="s">
        <v>81</v>
      </c>
    </row>
    <row r="350" spans="1:65" s="13" customFormat="1" ht="11.25">
      <c r="B350" s="190"/>
      <c r="C350" s="191"/>
      <c r="D350" s="183" t="s">
        <v>141</v>
      </c>
      <c r="E350" s="192" t="s">
        <v>19</v>
      </c>
      <c r="F350" s="193" t="s">
        <v>443</v>
      </c>
      <c r="G350" s="191"/>
      <c r="H350" s="194">
        <v>11.27</v>
      </c>
      <c r="I350" s="195"/>
      <c r="J350" s="191"/>
      <c r="K350" s="191"/>
      <c r="L350" s="196"/>
      <c r="M350" s="197"/>
      <c r="N350" s="198"/>
      <c r="O350" s="198"/>
      <c r="P350" s="198"/>
      <c r="Q350" s="198"/>
      <c r="R350" s="198"/>
      <c r="S350" s="198"/>
      <c r="T350" s="199"/>
      <c r="AT350" s="200" t="s">
        <v>141</v>
      </c>
      <c r="AU350" s="200" t="s">
        <v>81</v>
      </c>
      <c r="AV350" s="13" t="s">
        <v>81</v>
      </c>
      <c r="AW350" s="13" t="s">
        <v>35</v>
      </c>
      <c r="AX350" s="13" t="s">
        <v>74</v>
      </c>
      <c r="AY350" s="200" t="s">
        <v>128</v>
      </c>
    </row>
    <row r="351" spans="1:65" s="14" customFormat="1" ht="11.25">
      <c r="B351" s="201"/>
      <c r="C351" s="202"/>
      <c r="D351" s="183" t="s">
        <v>141</v>
      </c>
      <c r="E351" s="203" t="s">
        <v>19</v>
      </c>
      <c r="F351" s="204" t="s">
        <v>143</v>
      </c>
      <c r="G351" s="202"/>
      <c r="H351" s="205">
        <v>11.27</v>
      </c>
      <c r="I351" s="206"/>
      <c r="J351" s="202"/>
      <c r="K351" s="202"/>
      <c r="L351" s="207"/>
      <c r="M351" s="208"/>
      <c r="N351" s="209"/>
      <c r="O351" s="209"/>
      <c r="P351" s="209"/>
      <c r="Q351" s="209"/>
      <c r="R351" s="209"/>
      <c r="S351" s="209"/>
      <c r="T351" s="210"/>
      <c r="AT351" s="211" t="s">
        <v>141</v>
      </c>
      <c r="AU351" s="211" t="s">
        <v>81</v>
      </c>
      <c r="AV351" s="14" t="s">
        <v>135</v>
      </c>
      <c r="AW351" s="14" t="s">
        <v>35</v>
      </c>
      <c r="AX351" s="14" t="s">
        <v>79</v>
      </c>
      <c r="AY351" s="211" t="s">
        <v>128</v>
      </c>
    </row>
    <row r="352" spans="1:65" s="2" customFormat="1" ht="16.5" customHeight="1">
      <c r="A352" s="36"/>
      <c r="B352" s="37"/>
      <c r="C352" s="170" t="s">
        <v>474</v>
      </c>
      <c r="D352" s="170" t="s">
        <v>130</v>
      </c>
      <c r="E352" s="171" t="s">
        <v>475</v>
      </c>
      <c r="F352" s="172" t="s">
        <v>476</v>
      </c>
      <c r="G352" s="173" t="s">
        <v>205</v>
      </c>
      <c r="H352" s="174">
        <v>81.768000000000001</v>
      </c>
      <c r="I352" s="175"/>
      <c r="J352" s="176">
        <f>ROUND(I352*H352,2)</f>
        <v>0</v>
      </c>
      <c r="K352" s="172" t="s">
        <v>134</v>
      </c>
      <c r="L352" s="41"/>
      <c r="M352" s="177" t="s">
        <v>19</v>
      </c>
      <c r="N352" s="178" t="s">
        <v>45</v>
      </c>
      <c r="O352" s="66"/>
      <c r="P352" s="179">
        <f>O352*H352</f>
        <v>0</v>
      </c>
      <c r="Q352" s="179">
        <v>1.3999999999999999E-4</v>
      </c>
      <c r="R352" s="179">
        <f>Q352*H352</f>
        <v>1.1447519999999999E-2</v>
      </c>
      <c r="S352" s="179">
        <v>0</v>
      </c>
      <c r="T352" s="180">
        <f>S352*H352</f>
        <v>0</v>
      </c>
      <c r="U352" s="36"/>
      <c r="V352" s="36"/>
      <c r="W352" s="36"/>
      <c r="X352" s="36"/>
      <c r="Y352" s="36"/>
      <c r="Z352" s="36"/>
      <c r="AA352" s="36"/>
      <c r="AB352" s="36"/>
      <c r="AC352" s="36"/>
      <c r="AD352" s="36"/>
      <c r="AE352" s="36"/>
      <c r="AR352" s="181" t="s">
        <v>135</v>
      </c>
      <c r="AT352" s="181" t="s">
        <v>130</v>
      </c>
      <c r="AU352" s="181" t="s">
        <v>81</v>
      </c>
      <c r="AY352" s="19" t="s">
        <v>128</v>
      </c>
      <c r="BE352" s="182">
        <f>IF(N352="základní",J352,0)</f>
        <v>0</v>
      </c>
      <c r="BF352" s="182">
        <f>IF(N352="snížená",J352,0)</f>
        <v>0</v>
      </c>
      <c r="BG352" s="182">
        <f>IF(N352="zákl. přenesená",J352,0)</f>
        <v>0</v>
      </c>
      <c r="BH352" s="182">
        <f>IF(N352="sníž. přenesená",J352,0)</f>
        <v>0</v>
      </c>
      <c r="BI352" s="182">
        <f>IF(N352="nulová",J352,0)</f>
        <v>0</v>
      </c>
      <c r="BJ352" s="19" t="s">
        <v>79</v>
      </c>
      <c r="BK352" s="182">
        <f>ROUND(I352*H352,2)</f>
        <v>0</v>
      </c>
      <c r="BL352" s="19" t="s">
        <v>135</v>
      </c>
      <c r="BM352" s="181" t="s">
        <v>477</v>
      </c>
    </row>
    <row r="353" spans="1:65" s="2" customFormat="1" ht="11.25">
      <c r="A353" s="36"/>
      <c r="B353" s="37"/>
      <c r="C353" s="38"/>
      <c r="D353" s="183" t="s">
        <v>137</v>
      </c>
      <c r="E353" s="38"/>
      <c r="F353" s="184" t="s">
        <v>478</v>
      </c>
      <c r="G353" s="38"/>
      <c r="H353" s="38"/>
      <c r="I353" s="185"/>
      <c r="J353" s="38"/>
      <c r="K353" s="38"/>
      <c r="L353" s="41"/>
      <c r="M353" s="186"/>
      <c r="N353" s="187"/>
      <c r="O353" s="66"/>
      <c r="P353" s="66"/>
      <c r="Q353" s="66"/>
      <c r="R353" s="66"/>
      <c r="S353" s="66"/>
      <c r="T353" s="67"/>
      <c r="U353" s="36"/>
      <c r="V353" s="36"/>
      <c r="W353" s="36"/>
      <c r="X353" s="36"/>
      <c r="Y353" s="36"/>
      <c r="Z353" s="36"/>
      <c r="AA353" s="36"/>
      <c r="AB353" s="36"/>
      <c r="AC353" s="36"/>
      <c r="AD353" s="36"/>
      <c r="AE353" s="36"/>
      <c r="AT353" s="19" t="s">
        <v>137</v>
      </c>
      <c r="AU353" s="19" t="s">
        <v>81</v>
      </c>
    </row>
    <row r="354" spans="1:65" s="2" customFormat="1" ht="11.25">
      <c r="A354" s="36"/>
      <c r="B354" s="37"/>
      <c r="C354" s="38"/>
      <c r="D354" s="188" t="s">
        <v>139</v>
      </c>
      <c r="E354" s="38"/>
      <c r="F354" s="189" t="s">
        <v>479</v>
      </c>
      <c r="G354" s="38"/>
      <c r="H354" s="38"/>
      <c r="I354" s="185"/>
      <c r="J354" s="38"/>
      <c r="K354" s="38"/>
      <c r="L354" s="41"/>
      <c r="M354" s="186"/>
      <c r="N354" s="187"/>
      <c r="O354" s="66"/>
      <c r="P354" s="66"/>
      <c r="Q354" s="66"/>
      <c r="R354" s="66"/>
      <c r="S354" s="66"/>
      <c r="T354" s="67"/>
      <c r="U354" s="36"/>
      <c r="V354" s="36"/>
      <c r="W354" s="36"/>
      <c r="X354" s="36"/>
      <c r="Y354" s="36"/>
      <c r="Z354" s="36"/>
      <c r="AA354" s="36"/>
      <c r="AB354" s="36"/>
      <c r="AC354" s="36"/>
      <c r="AD354" s="36"/>
      <c r="AE354" s="36"/>
      <c r="AT354" s="19" t="s">
        <v>139</v>
      </c>
      <c r="AU354" s="19" t="s">
        <v>81</v>
      </c>
    </row>
    <row r="355" spans="1:65" s="13" customFormat="1" ht="11.25">
      <c r="B355" s="190"/>
      <c r="C355" s="191"/>
      <c r="D355" s="183" t="s">
        <v>141</v>
      </c>
      <c r="E355" s="192" t="s">
        <v>19</v>
      </c>
      <c r="F355" s="193" t="s">
        <v>440</v>
      </c>
      <c r="G355" s="191"/>
      <c r="H355" s="194">
        <v>90.643000000000001</v>
      </c>
      <c r="I355" s="195"/>
      <c r="J355" s="191"/>
      <c r="K355" s="191"/>
      <c r="L355" s="196"/>
      <c r="M355" s="197"/>
      <c r="N355" s="198"/>
      <c r="O355" s="198"/>
      <c r="P355" s="198"/>
      <c r="Q355" s="198"/>
      <c r="R355" s="198"/>
      <c r="S355" s="198"/>
      <c r="T355" s="199"/>
      <c r="AT355" s="200" t="s">
        <v>141</v>
      </c>
      <c r="AU355" s="200" t="s">
        <v>81</v>
      </c>
      <c r="AV355" s="13" t="s">
        <v>81</v>
      </c>
      <c r="AW355" s="13" t="s">
        <v>35</v>
      </c>
      <c r="AX355" s="13" t="s">
        <v>74</v>
      </c>
      <c r="AY355" s="200" t="s">
        <v>128</v>
      </c>
    </row>
    <row r="356" spans="1:65" s="13" customFormat="1" ht="11.25">
      <c r="B356" s="190"/>
      <c r="C356" s="191"/>
      <c r="D356" s="183" t="s">
        <v>141</v>
      </c>
      <c r="E356" s="192" t="s">
        <v>19</v>
      </c>
      <c r="F356" s="193" t="s">
        <v>441</v>
      </c>
      <c r="G356" s="191"/>
      <c r="H356" s="194">
        <v>-8.875</v>
      </c>
      <c r="I356" s="195"/>
      <c r="J356" s="191"/>
      <c r="K356" s="191"/>
      <c r="L356" s="196"/>
      <c r="M356" s="197"/>
      <c r="N356" s="198"/>
      <c r="O356" s="198"/>
      <c r="P356" s="198"/>
      <c r="Q356" s="198"/>
      <c r="R356" s="198"/>
      <c r="S356" s="198"/>
      <c r="T356" s="199"/>
      <c r="AT356" s="200" t="s">
        <v>141</v>
      </c>
      <c r="AU356" s="200" t="s">
        <v>81</v>
      </c>
      <c r="AV356" s="13" t="s">
        <v>81</v>
      </c>
      <c r="AW356" s="13" t="s">
        <v>35</v>
      </c>
      <c r="AX356" s="13" t="s">
        <v>74</v>
      </c>
      <c r="AY356" s="200" t="s">
        <v>128</v>
      </c>
    </row>
    <row r="357" spans="1:65" s="14" customFormat="1" ht="11.25">
      <c r="B357" s="201"/>
      <c r="C357" s="202"/>
      <c r="D357" s="183" t="s">
        <v>141</v>
      </c>
      <c r="E357" s="203" t="s">
        <v>19</v>
      </c>
      <c r="F357" s="204" t="s">
        <v>143</v>
      </c>
      <c r="G357" s="202"/>
      <c r="H357" s="205">
        <v>81.768000000000001</v>
      </c>
      <c r="I357" s="206"/>
      <c r="J357" s="202"/>
      <c r="K357" s="202"/>
      <c r="L357" s="207"/>
      <c r="M357" s="208"/>
      <c r="N357" s="209"/>
      <c r="O357" s="209"/>
      <c r="P357" s="209"/>
      <c r="Q357" s="209"/>
      <c r="R357" s="209"/>
      <c r="S357" s="209"/>
      <c r="T357" s="210"/>
      <c r="AT357" s="211" t="s">
        <v>141</v>
      </c>
      <c r="AU357" s="211" t="s">
        <v>81</v>
      </c>
      <c r="AV357" s="14" t="s">
        <v>135</v>
      </c>
      <c r="AW357" s="14" t="s">
        <v>35</v>
      </c>
      <c r="AX357" s="14" t="s">
        <v>79</v>
      </c>
      <c r="AY357" s="211" t="s">
        <v>128</v>
      </c>
    </row>
    <row r="358" spans="1:65" s="2" customFormat="1" ht="16.5" customHeight="1">
      <c r="A358" s="36"/>
      <c r="B358" s="37"/>
      <c r="C358" s="170" t="s">
        <v>480</v>
      </c>
      <c r="D358" s="170" t="s">
        <v>130</v>
      </c>
      <c r="E358" s="171" t="s">
        <v>481</v>
      </c>
      <c r="F358" s="172" t="s">
        <v>482</v>
      </c>
      <c r="G358" s="173" t="s">
        <v>205</v>
      </c>
      <c r="H358" s="174">
        <v>11.27</v>
      </c>
      <c r="I358" s="175"/>
      <c r="J358" s="176">
        <f>ROUND(I358*H358,2)</f>
        <v>0</v>
      </c>
      <c r="K358" s="172" t="s">
        <v>134</v>
      </c>
      <c r="L358" s="41"/>
      <c r="M358" s="177" t="s">
        <v>19</v>
      </c>
      <c r="N358" s="178" t="s">
        <v>45</v>
      </c>
      <c r="O358" s="66"/>
      <c r="P358" s="179">
        <f>O358*H358</f>
        <v>0</v>
      </c>
      <c r="Q358" s="179">
        <v>5.7000000000000002E-3</v>
      </c>
      <c r="R358" s="179">
        <f>Q358*H358</f>
        <v>6.4239000000000004E-2</v>
      </c>
      <c r="S358" s="179">
        <v>0</v>
      </c>
      <c r="T358" s="180">
        <f>S358*H358</f>
        <v>0</v>
      </c>
      <c r="U358" s="36"/>
      <c r="V358" s="36"/>
      <c r="W358" s="36"/>
      <c r="X358" s="36"/>
      <c r="Y358" s="36"/>
      <c r="Z358" s="36"/>
      <c r="AA358" s="36"/>
      <c r="AB358" s="36"/>
      <c r="AC358" s="36"/>
      <c r="AD358" s="36"/>
      <c r="AE358" s="36"/>
      <c r="AR358" s="181" t="s">
        <v>135</v>
      </c>
      <c r="AT358" s="181" t="s">
        <v>130</v>
      </c>
      <c r="AU358" s="181" t="s">
        <v>81</v>
      </c>
      <c r="AY358" s="19" t="s">
        <v>128</v>
      </c>
      <c r="BE358" s="182">
        <f>IF(N358="základní",J358,0)</f>
        <v>0</v>
      </c>
      <c r="BF358" s="182">
        <f>IF(N358="snížená",J358,0)</f>
        <v>0</v>
      </c>
      <c r="BG358" s="182">
        <f>IF(N358="zákl. přenesená",J358,0)</f>
        <v>0</v>
      </c>
      <c r="BH358" s="182">
        <f>IF(N358="sníž. přenesená",J358,0)</f>
        <v>0</v>
      </c>
      <c r="BI358" s="182">
        <f>IF(N358="nulová",J358,0)</f>
        <v>0</v>
      </c>
      <c r="BJ358" s="19" t="s">
        <v>79</v>
      </c>
      <c r="BK358" s="182">
        <f>ROUND(I358*H358,2)</f>
        <v>0</v>
      </c>
      <c r="BL358" s="19" t="s">
        <v>135</v>
      </c>
      <c r="BM358" s="181" t="s">
        <v>483</v>
      </c>
    </row>
    <row r="359" spans="1:65" s="2" customFormat="1" ht="11.25">
      <c r="A359" s="36"/>
      <c r="B359" s="37"/>
      <c r="C359" s="38"/>
      <c r="D359" s="183" t="s">
        <v>137</v>
      </c>
      <c r="E359" s="38"/>
      <c r="F359" s="184" t="s">
        <v>484</v>
      </c>
      <c r="G359" s="38"/>
      <c r="H359" s="38"/>
      <c r="I359" s="185"/>
      <c r="J359" s="38"/>
      <c r="K359" s="38"/>
      <c r="L359" s="41"/>
      <c r="M359" s="186"/>
      <c r="N359" s="187"/>
      <c r="O359" s="66"/>
      <c r="P359" s="66"/>
      <c r="Q359" s="66"/>
      <c r="R359" s="66"/>
      <c r="S359" s="66"/>
      <c r="T359" s="67"/>
      <c r="U359" s="36"/>
      <c r="V359" s="36"/>
      <c r="W359" s="36"/>
      <c r="X359" s="36"/>
      <c r="Y359" s="36"/>
      <c r="Z359" s="36"/>
      <c r="AA359" s="36"/>
      <c r="AB359" s="36"/>
      <c r="AC359" s="36"/>
      <c r="AD359" s="36"/>
      <c r="AE359" s="36"/>
      <c r="AT359" s="19" t="s">
        <v>137</v>
      </c>
      <c r="AU359" s="19" t="s">
        <v>81</v>
      </c>
    </row>
    <row r="360" spans="1:65" s="2" customFormat="1" ht="11.25">
      <c r="A360" s="36"/>
      <c r="B360" s="37"/>
      <c r="C360" s="38"/>
      <c r="D360" s="188" t="s">
        <v>139</v>
      </c>
      <c r="E360" s="38"/>
      <c r="F360" s="189" t="s">
        <v>485</v>
      </c>
      <c r="G360" s="38"/>
      <c r="H360" s="38"/>
      <c r="I360" s="185"/>
      <c r="J360" s="38"/>
      <c r="K360" s="38"/>
      <c r="L360" s="41"/>
      <c r="M360" s="186"/>
      <c r="N360" s="187"/>
      <c r="O360" s="66"/>
      <c r="P360" s="66"/>
      <c r="Q360" s="66"/>
      <c r="R360" s="66"/>
      <c r="S360" s="66"/>
      <c r="T360" s="67"/>
      <c r="U360" s="36"/>
      <c r="V360" s="36"/>
      <c r="W360" s="36"/>
      <c r="X360" s="36"/>
      <c r="Y360" s="36"/>
      <c r="Z360" s="36"/>
      <c r="AA360" s="36"/>
      <c r="AB360" s="36"/>
      <c r="AC360" s="36"/>
      <c r="AD360" s="36"/>
      <c r="AE360" s="36"/>
      <c r="AT360" s="19" t="s">
        <v>139</v>
      </c>
      <c r="AU360" s="19" t="s">
        <v>81</v>
      </c>
    </row>
    <row r="361" spans="1:65" s="13" customFormat="1" ht="11.25">
      <c r="B361" s="190"/>
      <c r="C361" s="191"/>
      <c r="D361" s="183" t="s">
        <v>141</v>
      </c>
      <c r="E361" s="192" t="s">
        <v>19</v>
      </c>
      <c r="F361" s="193" t="s">
        <v>443</v>
      </c>
      <c r="G361" s="191"/>
      <c r="H361" s="194">
        <v>11.27</v>
      </c>
      <c r="I361" s="195"/>
      <c r="J361" s="191"/>
      <c r="K361" s="191"/>
      <c r="L361" s="196"/>
      <c r="M361" s="197"/>
      <c r="N361" s="198"/>
      <c r="O361" s="198"/>
      <c r="P361" s="198"/>
      <c r="Q361" s="198"/>
      <c r="R361" s="198"/>
      <c r="S361" s="198"/>
      <c r="T361" s="199"/>
      <c r="AT361" s="200" t="s">
        <v>141</v>
      </c>
      <c r="AU361" s="200" t="s">
        <v>81</v>
      </c>
      <c r="AV361" s="13" t="s">
        <v>81</v>
      </c>
      <c r="AW361" s="13" t="s">
        <v>35</v>
      </c>
      <c r="AX361" s="13" t="s">
        <v>74</v>
      </c>
      <c r="AY361" s="200" t="s">
        <v>128</v>
      </c>
    </row>
    <row r="362" spans="1:65" s="14" customFormat="1" ht="11.25">
      <c r="B362" s="201"/>
      <c r="C362" s="202"/>
      <c r="D362" s="183" t="s">
        <v>141</v>
      </c>
      <c r="E362" s="203" t="s">
        <v>19</v>
      </c>
      <c r="F362" s="204" t="s">
        <v>143</v>
      </c>
      <c r="G362" s="202"/>
      <c r="H362" s="205">
        <v>11.27</v>
      </c>
      <c r="I362" s="206"/>
      <c r="J362" s="202"/>
      <c r="K362" s="202"/>
      <c r="L362" s="207"/>
      <c r="M362" s="208"/>
      <c r="N362" s="209"/>
      <c r="O362" s="209"/>
      <c r="P362" s="209"/>
      <c r="Q362" s="209"/>
      <c r="R362" s="209"/>
      <c r="S362" s="209"/>
      <c r="T362" s="210"/>
      <c r="AT362" s="211" t="s">
        <v>141</v>
      </c>
      <c r="AU362" s="211" t="s">
        <v>81</v>
      </c>
      <c r="AV362" s="14" t="s">
        <v>135</v>
      </c>
      <c r="AW362" s="14" t="s">
        <v>35</v>
      </c>
      <c r="AX362" s="14" t="s">
        <v>79</v>
      </c>
      <c r="AY362" s="211" t="s">
        <v>128</v>
      </c>
    </row>
    <row r="363" spans="1:65" s="2" customFormat="1" ht="16.5" customHeight="1">
      <c r="A363" s="36"/>
      <c r="B363" s="37"/>
      <c r="C363" s="170" t="s">
        <v>486</v>
      </c>
      <c r="D363" s="170" t="s">
        <v>130</v>
      </c>
      <c r="E363" s="171" t="s">
        <v>487</v>
      </c>
      <c r="F363" s="172" t="s">
        <v>488</v>
      </c>
      <c r="G363" s="173" t="s">
        <v>205</v>
      </c>
      <c r="H363" s="174">
        <v>81.768000000000001</v>
      </c>
      <c r="I363" s="175"/>
      <c r="J363" s="176">
        <f>ROUND(I363*H363,2)</f>
        <v>0</v>
      </c>
      <c r="K363" s="172" t="s">
        <v>134</v>
      </c>
      <c r="L363" s="41"/>
      <c r="M363" s="177" t="s">
        <v>19</v>
      </c>
      <c r="N363" s="178" t="s">
        <v>45</v>
      </c>
      <c r="O363" s="66"/>
      <c r="P363" s="179">
        <f>O363*H363</f>
        <v>0</v>
      </c>
      <c r="Q363" s="179">
        <v>3.3E-3</v>
      </c>
      <c r="R363" s="179">
        <f>Q363*H363</f>
        <v>0.26983439999999997</v>
      </c>
      <c r="S363" s="179">
        <v>0</v>
      </c>
      <c r="T363" s="180">
        <f>S363*H363</f>
        <v>0</v>
      </c>
      <c r="U363" s="36"/>
      <c r="V363" s="36"/>
      <c r="W363" s="36"/>
      <c r="X363" s="36"/>
      <c r="Y363" s="36"/>
      <c r="Z363" s="36"/>
      <c r="AA363" s="36"/>
      <c r="AB363" s="36"/>
      <c r="AC363" s="36"/>
      <c r="AD363" s="36"/>
      <c r="AE363" s="36"/>
      <c r="AR363" s="181" t="s">
        <v>135</v>
      </c>
      <c r="AT363" s="181" t="s">
        <v>130</v>
      </c>
      <c r="AU363" s="181" t="s">
        <v>81</v>
      </c>
      <c r="AY363" s="19" t="s">
        <v>128</v>
      </c>
      <c r="BE363" s="182">
        <f>IF(N363="základní",J363,0)</f>
        <v>0</v>
      </c>
      <c r="BF363" s="182">
        <f>IF(N363="snížená",J363,0)</f>
        <v>0</v>
      </c>
      <c r="BG363" s="182">
        <f>IF(N363="zákl. přenesená",J363,0)</f>
        <v>0</v>
      </c>
      <c r="BH363" s="182">
        <f>IF(N363="sníž. přenesená",J363,0)</f>
        <v>0</v>
      </c>
      <c r="BI363" s="182">
        <f>IF(N363="nulová",J363,0)</f>
        <v>0</v>
      </c>
      <c r="BJ363" s="19" t="s">
        <v>79</v>
      </c>
      <c r="BK363" s="182">
        <f>ROUND(I363*H363,2)</f>
        <v>0</v>
      </c>
      <c r="BL363" s="19" t="s">
        <v>135</v>
      </c>
      <c r="BM363" s="181" t="s">
        <v>489</v>
      </c>
    </row>
    <row r="364" spans="1:65" s="2" customFormat="1" ht="11.25">
      <c r="A364" s="36"/>
      <c r="B364" s="37"/>
      <c r="C364" s="38"/>
      <c r="D364" s="183" t="s">
        <v>137</v>
      </c>
      <c r="E364" s="38"/>
      <c r="F364" s="184" t="s">
        <v>490</v>
      </c>
      <c r="G364" s="38"/>
      <c r="H364" s="38"/>
      <c r="I364" s="185"/>
      <c r="J364" s="38"/>
      <c r="K364" s="38"/>
      <c r="L364" s="41"/>
      <c r="M364" s="186"/>
      <c r="N364" s="187"/>
      <c r="O364" s="66"/>
      <c r="P364" s="66"/>
      <c r="Q364" s="66"/>
      <c r="R364" s="66"/>
      <c r="S364" s="66"/>
      <c r="T364" s="67"/>
      <c r="U364" s="36"/>
      <c r="V364" s="36"/>
      <c r="W364" s="36"/>
      <c r="X364" s="36"/>
      <c r="Y364" s="36"/>
      <c r="Z364" s="36"/>
      <c r="AA364" s="36"/>
      <c r="AB364" s="36"/>
      <c r="AC364" s="36"/>
      <c r="AD364" s="36"/>
      <c r="AE364" s="36"/>
      <c r="AT364" s="19" t="s">
        <v>137</v>
      </c>
      <c r="AU364" s="19" t="s">
        <v>81</v>
      </c>
    </row>
    <row r="365" spans="1:65" s="2" customFormat="1" ht="11.25">
      <c r="A365" s="36"/>
      <c r="B365" s="37"/>
      <c r="C365" s="38"/>
      <c r="D365" s="188" t="s">
        <v>139</v>
      </c>
      <c r="E365" s="38"/>
      <c r="F365" s="189" t="s">
        <v>491</v>
      </c>
      <c r="G365" s="38"/>
      <c r="H365" s="38"/>
      <c r="I365" s="185"/>
      <c r="J365" s="38"/>
      <c r="K365" s="38"/>
      <c r="L365" s="41"/>
      <c r="M365" s="186"/>
      <c r="N365" s="187"/>
      <c r="O365" s="66"/>
      <c r="P365" s="66"/>
      <c r="Q365" s="66"/>
      <c r="R365" s="66"/>
      <c r="S365" s="66"/>
      <c r="T365" s="67"/>
      <c r="U365" s="36"/>
      <c r="V365" s="36"/>
      <c r="W365" s="36"/>
      <c r="X365" s="36"/>
      <c r="Y365" s="36"/>
      <c r="Z365" s="36"/>
      <c r="AA365" s="36"/>
      <c r="AB365" s="36"/>
      <c r="AC365" s="36"/>
      <c r="AD365" s="36"/>
      <c r="AE365" s="36"/>
      <c r="AT365" s="19" t="s">
        <v>139</v>
      </c>
      <c r="AU365" s="19" t="s">
        <v>81</v>
      </c>
    </row>
    <row r="366" spans="1:65" s="13" customFormat="1" ht="11.25">
      <c r="B366" s="190"/>
      <c r="C366" s="191"/>
      <c r="D366" s="183" t="s">
        <v>141</v>
      </c>
      <c r="E366" s="192" t="s">
        <v>19</v>
      </c>
      <c r="F366" s="193" t="s">
        <v>440</v>
      </c>
      <c r="G366" s="191"/>
      <c r="H366" s="194">
        <v>90.643000000000001</v>
      </c>
      <c r="I366" s="195"/>
      <c r="J366" s="191"/>
      <c r="K366" s="191"/>
      <c r="L366" s="196"/>
      <c r="M366" s="197"/>
      <c r="N366" s="198"/>
      <c r="O366" s="198"/>
      <c r="P366" s="198"/>
      <c r="Q366" s="198"/>
      <c r="R366" s="198"/>
      <c r="S366" s="198"/>
      <c r="T366" s="199"/>
      <c r="AT366" s="200" t="s">
        <v>141</v>
      </c>
      <c r="AU366" s="200" t="s">
        <v>81</v>
      </c>
      <c r="AV366" s="13" t="s">
        <v>81</v>
      </c>
      <c r="AW366" s="13" t="s">
        <v>35</v>
      </c>
      <c r="AX366" s="13" t="s">
        <v>74</v>
      </c>
      <c r="AY366" s="200" t="s">
        <v>128</v>
      </c>
    </row>
    <row r="367" spans="1:65" s="13" customFormat="1" ht="11.25">
      <c r="B367" s="190"/>
      <c r="C367" s="191"/>
      <c r="D367" s="183" t="s">
        <v>141</v>
      </c>
      <c r="E367" s="192" t="s">
        <v>19</v>
      </c>
      <c r="F367" s="193" t="s">
        <v>441</v>
      </c>
      <c r="G367" s="191"/>
      <c r="H367" s="194">
        <v>-8.875</v>
      </c>
      <c r="I367" s="195"/>
      <c r="J367" s="191"/>
      <c r="K367" s="191"/>
      <c r="L367" s="196"/>
      <c r="M367" s="197"/>
      <c r="N367" s="198"/>
      <c r="O367" s="198"/>
      <c r="P367" s="198"/>
      <c r="Q367" s="198"/>
      <c r="R367" s="198"/>
      <c r="S367" s="198"/>
      <c r="T367" s="199"/>
      <c r="AT367" s="200" t="s">
        <v>141</v>
      </c>
      <c r="AU367" s="200" t="s">
        <v>81</v>
      </c>
      <c r="AV367" s="13" t="s">
        <v>81</v>
      </c>
      <c r="AW367" s="13" t="s">
        <v>35</v>
      </c>
      <c r="AX367" s="13" t="s">
        <v>74</v>
      </c>
      <c r="AY367" s="200" t="s">
        <v>128</v>
      </c>
    </row>
    <row r="368" spans="1:65" s="14" customFormat="1" ht="11.25">
      <c r="B368" s="201"/>
      <c r="C368" s="202"/>
      <c r="D368" s="183" t="s">
        <v>141</v>
      </c>
      <c r="E368" s="203" t="s">
        <v>19</v>
      </c>
      <c r="F368" s="204" t="s">
        <v>143</v>
      </c>
      <c r="G368" s="202"/>
      <c r="H368" s="205">
        <v>81.768000000000001</v>
      </c>
      <c r="I368" s="206"/>
      <c r="J368" s="202"/>
      <c r="K368" s="202"/>
      <c r="L368" s="207"/>
      <c r="M368" s="208"/>
      <c r="N368" s="209"/>
      <c r="O368" s="209"/>
      <c r="P368" s="209"/>
      <c r="Q368" s="209"/>
      <c r="R368" s="209"/>
      <c r="S368" s="209"/>
      <c r="T368" s="210"/>
      <c r="AT368" s="211" t="s">
        <v>141</v>
      </c>
      <c r="AU368" s="211" t="s">
        <v>81</v>
      </c>
      <c r="AV368" s="14" t="s">
        <v>135</v>
      </c>
      <c r="AW368" s="14" t="s">
        <v>35</v>
      </c>
      <c r="AX368" s="14" t="s">
        <v>79</v>
      </c>
      <c r="AY368" s="211" t="s">
        <v>128</v>
      </c>
    </row>
    <row r="369" spans="1:65" s="2" customFormat="1" ht="16.5" customHeight="1">
      <c r="A369" s="36"/>
      <c r="B369" s="37"/>
      <c r="C369" s="170" t="s">
        <v>492</v>
      </c>
      <c r="D369" s="170" t="s">
        <v>130</v>
      </c>
      <c r="E369" s="171" t="s">
        <v>493</v>
      </c>
      <c r="F369" s="172" t="s">
        <v>494</v>
      </c>
      <c r="G369" s="173" t="s">
        <v>133</v>
      </c>
      <c r="H369" s="174">
        <v>3.109</v>
      </c>
      <c r="I369" s="175"/>
      <c r="J369" s="176">
        <f>ROUND(I369*H369,2)</f>
        <v>0</v>
      </c>
      <c r="K369" s="172" t="s">
        <v>134</v>
      </c>
      <c r="L369" s="41"/>
      <c r="M369" s="177" t="s">
        <v>19</v>
      </c>
      <c r="N369" s="178" t="s">
        <v>45</v>
      </c>
      <c r="O369" s="66"/>
      <c r="P369" s="179">
        <f>O369*H369</f>
        <v>0</v>
      </c>
      <c r="Q369" s="179">
        <v>1.837</v>
      </c>
      <c r="R369" s="179">
        <f>Q369*H369</f>
        <v>5.711233</v>
      </c>
      <c r="S369" s="179">
        <v>0</v>
      </c>
      <c r="T369" s="180">
        <f>S369*H369</f>
        <v>0</v>
      </c>
      <c r="U369" s="36"/>
      <c r="V369" s="36"/>
      <c r="W369" s="36"/>
      <c r="X369" s="36"/>
      <c r="Y369" s="36"/>
      <c r="Z369" s="36"/>
      <c r="AA369" s="36"/>
      <c r="AB369" s="36"/>
      <c r="AC369" s="36"/>
      <c r="AD369" s="36"/>
      <c r="AE369" s="36"/>
      <c r="AR369" s="181" t="s">
        <v>135</v>
      </c>
      <c r="AT369" s="181" t="s">
        <v>130</v>
      </c>
      <c r="AU369" s="181" t="s">
        <v>81</v>
      </c>
      <c r="AY369" s="19" t="s">
        <v>128</v>
      </c>
      <c r="BE369" s="182">
        <f>IF(N369="základní",J369,0)</f>
        <v>0</v>
      </c>
      <c r="BF369" s="182">
        <f>IF(N369="snížená",J369,0)</f>
        <v>0</v>
      </c>
      <c r="BG369" s="182">
        <f>IF(N369="zákl. přenesená",J369,0)</f>
        <v>0</v>
      </c>
      <c r="BH369" s="182">
        <f>IF(N369="sníž. přenesená",J369,0)</f>
        <v>0</v>
      </c>
      <c r="BI369" s="182">
        <f>IF(N369="nulová",J369,0)</f>
        <v>0</v>
      </c>
      <c r="BJ369" s="19" t="s">
        <v>79</v>
      </c>
      <c r="BK369" s="182">
        <f>ROUND(I369*H369,2)</f>
        <v>0</v>
      </c>
      <c r="BL369" s="19" t="s">
        <v>135</v>
      </c>
      <c r="BM369" s="181" t="s">
        <v>495</v>
      </c>
    </row>
    <row r="370" spans="1:65" s="2" customFormat="1" ht="11.25">
      <c r="A370" s="36"/>
      <c r="B370" s="37"/>
      <c r="C370" s="38"/>
      <c r="D370" s="183" t="s">
        <v>137</v>
      </c>
      <c r="E370" s="38"/>
      <c r="F370" s="184" t="s">
        <v>496</v>
      </c>
      <c r="G370" s="38"/>
      <c r="H370" s="38"/>
      <c r="I370" s="185"/>
      <c r="J370" s="38"/>
      <c r="K370" s="38"/>
      <c r="L370" s="41"/>
      <c r="M370" s="186"/>
      <c r="N370" s="187"/>
      <c r="O370" s="66"/>
      <c r="P370" s="66"/>
      <c r="Q370" s="66"/>
      <c r="R370" s="66"/>
      <c r="S370" s="66"/>
      <c r="T370" s="67"/>
      <c r="U370" s="36"/>
      <c r="V370" s="36"/>
      <c r="W370" s="36"/>
      <c r="X370" s="36"/>
      <c r="Y370" s="36"/>
      <c r="Z370" s="36"/>
      <c r="AA370" s="36"/>
      <c r="AB370" s="36"/>
      <c r="AC370" s="36"/>
      <c r="AD370" s="36"/>
      <c r="AE370" s="36"/>
      <c r="AT370" s="19" t="s">
        <v>137</v>
      </c>
      <c r="AU370" s="19" t="s">
        <v>81</v>
      </c>
    </row>
    <row r="371" spans="1:65" s="2" customFormat="1" ht="11.25">
      <c r="A371" s="36"/>
      <c r="B371" s="37"/>
      <c r="C371" s="38"/>
      <c r="D371" s="188" t="s">
        <v>139</v>
      </c>
      <c r="E371" s="38"/>
      <c r="F371" s="189" t="s">
        <v>497</v>
      </c>
      <c r="G371" s="38"/>
      <c r="H371" s="38"/>
      <c r="I371" s="185"/>
      <c r="J371" s="38"/>
      <c r="K371" s="38"/>
      <c r="L371" s="41"/>
      <c r="M371" s="186"/>
      <c r="N371" s="187"/>
      <c r="O371" s="66"/>
      <c r="P371" s="66"/>
      <c r="Q371" s="66"/>
      <c r="R371" s="66"/>
      <c r="S371" s="66"/>
      <c r="T371" s="67"/>
      <c r="U371" s="36"/>
      <c r="V371" s="36"/>
      <c r="W371" s="36"/>
      <c r="X371" s="36"/>
      <c r="Y371" s="36"/>
      <c r="Z371" s="36"/>
      <c r="AA371" s="36"/>
      <c r="AB371" s="36"/>
      <c r="AC371" s="36"/>
      <c r="AD371" s="36"/>
      <c r="AE371" s="36"/>
      <c r="AT371" s="19" t="s">
        <v>139</v>
      </c>
      <c r="AU371" s="19" t="s">
        <v>81</v>
      </c>
    </row>
    <row r="372" spans="1:65" s="15" customFormat="1" ht="11.25">
      <c r="B372" s="212"/>
      <c r="C372" s="213"/>
      <c r="D372" s="183" t="s">
        <v>141</v>
      </c>
      <c r="E372" s="214" t="s">
        <v>19</v>
      </c>
      <c r="F372" s="215" t="s">
        <v>498</v>
      </c>
      <c r="G372" s="213"/>
      <c r="H372" s="214" t="s">
        <v>19</v>
      </c>
      <c r="I372" s="216"/>
      <c r="J372" s="213"/>
      <c r="K372" s="213"/>
      <c r="L372" s="217"/>
      <c r="M372" s="218"/>
      <c r="N372" s="219"/>
      <c r="O372" s="219"/>
      <c r="P372" s="219"/>
      <c r="Q372" s="219"/>
      <c r="R372" s="219"/>
      <c r="S372" s="219"/>
      <c r="T372" s="220"/>
      <c r="AT372" s="221" t="s">
        <v>141</v>
      </c>
      <c r="AU372" s="221" t="s">
        <v>81</v>
      </c>
      <c r="AV372" s="15" t="s">
        <v>79</v>
      </c>
      <c r="AW372" s="15" t="s">
        <v>35</v>
      </c>
      <c r="AX372" s="15" t="s">
        <v>74</v>
      </c>
      <c r="AY372" s="221" t="s">
        <v>128</v>
      </c>
    </row>
    <row r="373" spans="1:65" s="13" customFormat="1" ht="11.25">
      <c r="B373" s="190"/>
      <c r="C373" s="191"/>
      <c r="D373" s="183" t="s">
        <v>141</v>
      </c>
      <c r="E373" s="192" t="s">
        <v>19</v>
      </c>
      <c r="F373" s="193" t="s">
        <v>499</v>
      </c>
      <c r="G373" s="191"/>
      <c r="H373" s="194">
        <v>3.109</v>
      </c>
      <c r="I373" s="195"/>
      <c r="J373" s="191"/>
      <c r="K373" s="191"/>
      <c r="L373" s="196"/>
      <c r="M373" s="197"/>
      <c r="N373" s="198"/>
      <c r="O373" s="198"/>
      <c r="P373" s="198"/>
      <c r="Q373" s="198"/>
      <c r="R373" s="198"/>
      <c r="S373" s="198"/>
      <c r="T373" s="199"/>
      <c r="AT373" s="200" t="s">
        <v>141</v>
      </c>
      <c r="AU373" s="200" t="s">
        <v>81</v>
      </c>
      <c r="AV373" s="13" t="s">
        <v>81</v>
      </c>
      <c r="AW373" s="13" t="s">
        <v>35</v>
      </c>
      <c r="AX373" s="13" t="s">
        <v>74</v>
      </c>
      <c r="AY373" s="200" t="s">
        <v>128</v>
      </c>
    </row>
    <row r="374" spans="1:65" s="14" customFormat="1" ht="11.25">
      <c r="B374" s="201"/>
      <c r="C374" s="202"/>
      <c r="D374" s="183" t="s">
        <v>141</v>
      </c>
      <c r="E374" s="203" t="s">
        <v>19</v>
      </c>
      <c r="F374" s="204" t="s">
        <v>143</v>
      </c>
      <c r="G374" s="202"/>
      <c r="H374" s="205">
        <v>3.109</v>
      </c>
      <c r="I374" s="206"/>
      <c r="J374" s="202"/>
      <c r="K374" s="202"/>
      <c r="L374" s="207"/>
      <c r="M374" s="208"/>
      <c r="N374" s="209"/>
      <c r="O374" s="209"/>
      <c r="P374" s="209"/>
      <c r="Q374" s="209"/>
      <c r="R374" s="209"/>
      <c r="S374" s="209"/>
      <c r="T374" s="210"/>
      <c r="AT374" s="211" t="s">
        <v>141</v>
      </c>
      <c r="AU374" s="211" t="s">
        <v>81</v>
      </c>
      <c r="AV374" s="14" t="s">
        <v>135</v>
      </c>
      <c r="AW374" s="14" t="s">
        <v>35</v>
      </c>
      <c r="AX374" s="14" t="s">
        <v>79</v>
      </c>
      <c r="AY374" s="211" t="s">
        <v>128</v>
      </c>
    </row>
    <row r="375" spans="1:65" s="2" customFormat="1" ht="16.5" customHeight="1">
      <c r="A375" s="36"/>
      <c r="B375" s="37"/>
      <c r="C375" s="170" t="s">
        <v>500</v>
      </c>
      <c r="D375" s="170" t="s">
        <v>130</v>
      </c>
      <c r="E375" s="171" t="s">
        <v>501</v>
      </c>
      <c r="F375" s="172" t="s">
        <v>502</v>
      </c>
      <c r="G375" s="173" t="s">
        <v>205</v>
      </c>
      <c r="H375" s="174">
        <v>20.725000000000001</v>
      </c>
      <c r="I375" s="175"/>
      <c r="J375" s="176">
        <f>ROUND(I375*H375,2)</f>
        <v>0</v>
      </c>
      <c r="K375" s="172" t="s">
        <v>134</v>
      </c>
      <c r="L375" s="41"/>
      <c r="M375" s="177" t="s">
        <v>19</v>
      </c>
      <c r="N375" s="178" t="s">
        <v>45</v>
      </c>
      <c r="O375" s="66"/>
      <c r="P375" s="179">
        <f>O375*H375</f>
        <v>0</v>
      </c>
      <c r="Q375" s="179">
        <v>0.27145000000000002</v>
      </c>
      <c r="R375" s="179">
        <f>Q375*H375</f>
        <v>5.6258012500000012</v>
      </c>
      <c r="S375" s="179">
        <v>0</v>
      </c>
      <c r="T375" s="180">
        <f>S375*H375</f>
        <v>0</v>
      </c>
      <c r="U375" s="36"/>
      <c r="V375" s="36"/>
      <c r="W375" s="36"/>
      <c r="X375" s="36"/>
      <c r="Y375" s="36"/>
      <c r="Z375" s="36"/>
      <c r="AA375" s="36"/>
      <c r="AB375" s="36"/>
      <c r="AC375" s="36"/>
      <c r="AD375" s="36"/>
      <c r="AE375" s="36"/>
      <c r="AR375" s="181" t="s">
        <v>135</v>
      </c>
      <c r="AT375" s="181" t="s">
        <v>130</v>
      </c>
      <c r="AU375" s="181" t="s">
        <v>81</v>
      </c>
      <c r="AY375" s="19" t="s">
        <v>128</v>
      </c>
      <c r="BE375" s="182">
        <f>IF(N375="základní",J375,0)</f>
        <v>0</v>
      </c>
      <c r="BF375" s="182">
        <f>IF(N375="snížená",J375,0)</f>
        <v>0</v>
      </c>
      <c r="BG375" s="182">
        <f>IF(N375="zákl. přenesená",J375,0)</f>
        <v>0</v>
      </c>
      <c r="BH375" s="182">
        <f>IF(N375="sníž. přenesená",J375,0)</f>
        <v>0</v>
      </c>
      <c r="BI375" s="182">
        <f>IF(N375="nulová",J375,0)</f>
        <v>0</v>
      </c>
      <c r="BJ375" s="19" t="s">
        <v>79</v>
      </c>
      <c r="BK375" s="182">
        <f>ROUND(I375*H375,2)</f>
        <v>0</v>
      </c>
      <c r="BL375" s="19" t="s">
        <v>135</v>
      </c>
      <c r="BM375" s="181" t="s">
        <v>503</v>
      </c>
    </row>
    <row r="376" spans="1:65" s="2" customFormat="1" ht="11.25">
      <c r="A376" s="36"/>
      <c r="B376" s="37"/>
      <c r="C376" s="38"/>
      <c r="D376" s="183" t="s">
        <v>137</v>
      </c>
      <c r="E376" s="38"/>
      <c r="F376" s="184" t="s">
        <v>504</v>
      </c>
      <c r="G376" s="38"/>
      <c r="H376" s="38"/>
      <c r="I376" s="185"/>
      <c r="J376" s="38"/>
      <c r="K376" s="38"/>
      <c r="L376" s="41"/>
      <c r="M376" s="186"/>
      <c r="N376" s="187"/>
      <c r="O376" s="66"/>
      <c r="P376" s="66"/>
      <c r="Q376" s="66"/>
      <c r="R376" s="66"/>
      <c r="S376" s="66"/>
      <c r="T376" s="67"/>
      <c r="U376" s="36"/>
      <c r="V376" s="36"/>
      <c r="W376" s="36"/>
      <c r="X376" s="36"/>
      <c r="Y376" s="36"/>
      <c r="Z376" s="36"/>
      <c r="AA376" s="36"/>
      <c r="AB376" s="36"/>
      <c r="AC376" s="36"/>
      <c r="AD376" s="36"/>
      <c r="AE376" s="36"/>
      <c r="AT376" s="19" t="s">
        <v>137</v>
      </c>
      <c r="AU376" s="19" t="s">
        <v>81</v>
      </c>
    </row>
    <row r="377" spans="1:65" s="2" customFormat="1" ht="11.25">
      <c r="A377" s="36"/>
      <c r="B377" s="37"/>
      <c r="C377" s="38"/>
      <c r="D377" s="188" t="s">
        <v>139</v>
      </c>
      <c r="E377" s="38"/>
      <c r="F377" s="189" t="s">
        <v>505</v>
      </c>
      <c r="G377" s="38"/>
      <c r="H377" s="38"/>
      <c r="I377" s="185"/>
      <c r="J377" s="38"/>
      <c r="K377" s="38"/>
      <c r="L377" s="41"/>
      <c r="M377" s="186"/>
      <c r="N377" s="187"/>
      <c r="O377" s="66"/>
      <c r="P377" s="66"/>
      <c r="Q377" s="66"/>
      <c r="R377" s="66"/>
      <c r="S377" s="66"/>
      <c r="T377" s="67"/>
      <c r="U377" s="36"/>
      <c r="V377" s="36"/>
      <c r="W377" s="36"/>
      <c r="X377" s="36"/>
      <c r="Y377" s="36"/>
      <c r="Z377" s="36"/>
      <c r="AA377" s="36"/>
      <c r="AB377" s="36"/>
      <c r="AC377" s="36"/>
      <c r="AD377" s="36"/>
      <c r="AE377" s="36"/>
      <c r="AT377" s="19" t="s">
        <v>139</v>
      </c>
      <c r="AU377" s="19" t="s">
        <v>81</v>
      </c>
    </row>
    <row r="378" spans="1:65" s="13" customFormat="1" ht="11.25">
      <c r="B378" s="190"/>
      <c r="C378" s="191"/>
      <c r="D378" s="183" t="s">
        <v>141</v>
      </c>
      <c r="E378" s="192" t="s">
        <v>19</v>
      </c>
      <c r="F378" s="193" t="s">
        <v>506</v>
      </c>
      <c r="G378" s="191"/>
      <c r="H378" s="194">
        <v>20.725000000000001</v>
      </c>
      <c r="I378" s="195"/>
      <c r="J378" s="191"/>
      <c r="K378" s="191"/>
      <c r="L378" s="196"/>
      <c r="M378" s="197"/>
      <c r="N378" s="198"/>
      <c r="O378" s="198"/>
      <c r="P378" s="198"/>
      <c r="Q378" s="198"/>
      <c r="R378" s="198"/>
      <c r="S378" s="198"/>
      <c r="T378" s="199"/>
      <c r="AT378" s="200" t="s">
        <v>141</v>
      </c>
      <c r="AU378" s="200" t="s">
        <v>81</v>
      </c>
      <c r="AV378" s="13" t="s">
        <v>81</v>
      </c>
      <c r="AW378" s="13" t="s">
        <v>35</v>
      </c>
      <c r="AX378" s="13" t="s">
        <v>74</v>
      </c>
      <c r="AY378" s="200" t="s">
        <v>128</v>
      </c>
    </row>
    <row r="379" spans="1:65" s="14" customFormat="1" ht="11.25">
      <c r="B379" s="201"/>
      <c r="C379" s="202"/>
      <c r="D379" s="183" t="s">
        <v>141</v>
      </c>
      <c r="E379" s="203" t="s">
        <v>19</v>
      </c>
      <c r="F379" s="204" t="s">
        <v>143</v>
      </c>
      <c r="G379" s="202"/>
      <c r="H379" s="205">
        <v>20.725000000000001</v>
      </c>
      <c r="I379" s="206"/>
      <c r="J379" s="202"/>
      <c r="K379" s="202"/>
      <c r="L379" s="207"/>
      <c r="M379" s="208"/>
      <c r="N379" s="209"/>
      <c r="O379" s="209"/>
      <c r="P379" s="209"/>
      <c r="Q379" s="209"/>
      <c r="R379" s="209"/>
      <c r="S379" s="209"/>
      <c r="T379" s="210"/>
      <c r="AT379" s="211" t="s">
        <v>141</v>
      </c>
      <c r="AU379" s="211" t="s">
        <v>81</v>
      </c>
      <c r="AV379" s="14" t="s">
        <v>135</v>
      </c>
      <c r="AW379" s="14" t="s">
        <v>35</v>
      </c>
      <c r="AX379" s="14" t="s">
        <v>79</v>
      </c>
      <c r="AY379" s="211" t="s">
        <v>128</v>
      </c>
    </row>
    <row r="380" spans="1:65" s="12" customFormat="1" ht="22.9" customHeight="1">
      <c r="B380" s="154"/>
      <c r="C380" s="155"/>
      <c r="D380" s="156" t="s">
        <v>73</v>
      </c>
      <c r="E380" s="168" t="s">
        <v>189</v>
      </c>
      <c r="F380" s="168" t="s">
        <v>507</v>
      </c>
      <c r="G380" s="155"/>
      <c r="H380" s="155"/>
      <c r="I380" s="158"/>
      <c r="J380" s="169">
        <f>BK380</f>
        <v>0</v>
      </c>
      <c r="K380" s="155"/>
      <c r="L380" s="160"/>
      <c r="M380" s="161"/>
      <c r="N380" s="162"/>
      <c r="O380" s="162"/>
      <c r="P380" s="163">
        <f>SUM(P381:P424)</f>
        <v>0</v>
      </c>
      <c r="Q380" s="162"/>
      <c r="R380" s="163">
        <f>SUM(R381:R424)</f>
        <v>1.3160933799999999</v>
      </c>
      <c r="S380" s="162"/>
      <c r="T380" s="164">
        <f>SUM(T381:T424)</f>
        <v>0</v>
      </c>
      <c r="AR380" s="165" t="s">
        <v>79</v>
      </c>
      <c r="AT380" s="166" t="s">
        <v>73</v>
      </c>
      <c r="AU380" s="166" t="s">
        <v>79</v>
      </c>
      <c r="AY380" s="165" t="s">
        <v>128</v>
      </c>
      <c r="BK380" s="167">
        <f>SUM(BK381:BK424)</f>
        <v>0</v>
      </c>
    </row>
    <row r="381" spans="1:65" s="2" customFormat="1" ht="16.5" customHeight="1">
      <c r="A381" s="36"/>
      <c r="B381" s="37"/>
      <c r="C381" s="170" t="s">
        <v>508</v>
      </c>
      <c r="D381" s="170" t="s">
        <v>130</v>
      </c>
      <c r="E381" s="171" t="s">
        <v>509</v>
      </c>
      <c r="F381" s="172" t="s">
        <v>510</v>
      </c>
      <c r="G381" s="173" t="s">
        <v>304</v>
      </c>
      <c r="H381" s="174">
        <v>15</v>
      </c>
      <c r="I381" s="175"/>
      <c r="J381" s="176">
        <f>ROUND(I381*H381,2)</f>
        <v>0</v>
      </c>
      <c r="K381" s="172" t="s">
        <v>134</v>
      </c>
      <c r="L381" s="41"/>
      <c r="M381" s="177" t="s">
        <v>19</v>
      </c>
      <c r="N381" s="178" t="s">
        <v>45</v>
      </c>
      <c r="O381" s="66"/>
      <c r="P381" s="179">
        <f>O381*H381</f>
        <v>0</v>
      </c>
      <c r="Q381" s="179">
        <v>1.31E-3</v>
      </c>
      <c r="R381" s="179">
        <f>Q381*H381</f>
        <v>1.9650000000000001E-2</v>
      </c>
      <c r="S381" s="179">
        <v>0</v>
      </c>
      <c r="T381" s="180">
        <f>S381*H381</f>
        <v>0</v>
      </c>
      <c r="U381" s="36"/>
      <c r="V381" s="36"/>
      <c r="W381" s="36"/>
      <c r="X381" s="36"/>
      <c r="Y381" s="36"/>
      <c r="Z381" s="36"/>
      <c r="AA381" s="36"/>
      <c r="AB381" s="36"/>
      <c r="AC381" s="36"/>
      <c r="AD381" s="36"/>
      <c r="AE381" s="36"/>
      <c r="AR381" s="181" t="s">
        <v>135</v>
      </c>
      <c r="AT381" s="181" t="s">
        <v>130</v>
      </c>
      <c r="AU381" s="181" t="s">
        <v>81</v>
      </c>
      <c r="AY381" s="19" t="s">
        <v>128</v>
      </c>
      <c r="BE381" s="182">
        <f>IF(N381="základní",J381,0)</f>
        <v>0</v>
      </c>
      <c r="BF381" s="182">
        <f>IF(N381="snížená",J381,0)</f>
        <v>0</v>
      </c>
      <c r="BG381" s="182">
        <f>IF(N381="zákl. přenesená",J381,0)</f>
        <v>0</v>
      </c>
      <c r="BH381" s="182">
        <f>IF(N381="sníž. přenesená",J381,0)</f>
        <v>0</v>
      </c>
      <c r="BI381" s="182">
        <f>IF(N381="nulová",J381,0)</f>
        <v>0</v>
      </c>
      <c r="BJ381" s="19" t="s">
        <v>79</v>
      </c>
      <c r="BK381" s="182">
        <f>ROUND(I381*H381,2)</f>
        <v>0</v>
      </c>
      <c r="BL381" s="19" t="s">
        <v>135</v>
      </c>
      <c r="BM381" s="181" t="s">
        <v>511</v>
      </c>
    </row>
    <row r="382" spans="1:65" s="2" customFormat="1" ht="19.5">
      <c r="A382" s="36"/>
      <c r="B382" s="37"/>
      <c r="C382" s="38"/>
      <c r="D382" s="183" t="s">
        <v>137</v>
      </c>
      <c r="E382" s="38"/>
      <c r="F382" s="184" t="s">
        <v>512</v>
      </c>
      <c r="G382" s="38"/>
      <c r="H382" s="38"/>
      <c r="I382" s="185"/>
      <c r="J382" s="38"/>
      <c r="K382" s="38"/>
      <c r="L382" s="41"/>
      <c r="M382" s="186"/>
      <c r="N382" s="187"/>
      <c r="O382" s="66"/>
      <c r="P382" s="66"/>
      <c r="Q382" s="66"/>
      <c r="R382" s="66"/>
      <c r="S382" s="66"/>
      <c r="T382" s="67"/>
      <c r="U382" s="36"/>
      <c r="V382" s="36"/>
      <c r="W382" s="36"/>
      <c r="X382" s="36"/>
      <c r="Y382" s="36"/>
      <c r="Z382" s="36"/>
      <c r="AA382" s="36"/>
      <c r="AB382" s="36"/>
      <c r="AC382" s="36"/>
      <c r="AD382" s="36"/>
      <c r="AE382" s="36"/>
      <c r="AT382" s="19" t="s">
        <v>137</v>
      </c>
      <c r="AU382" s="19" t="s">
        <v>81</v>
      </c>
    </row>
    <row r="383" spans="1:65" s="2" customFormat="1" ht="11.25">
      <c r="A383" s="36"/>
      <c r="B383" s="37"/>
      <c r="C383" s="38"/>
      <c r="D383" s="188" t="s">
        <v>139</v>
      </c>
      <c r="E383" s="38"/>
      <c r="F383" s="189" t="s">
        <v>513</v>
      </c>
      <c r="G383" s="38"/>
      <c r="H383" s="38"/>
      <c r="I383" s="185"/>
      <c r="J383" s="38"/>
      <c r="K383" s="38"/>
      <c r="L383" s="41"/>
      <c r="M383" s="186"/>
      <c r="N383" s="187"/>
      <c r="O383" s="66"/>
      <c r="P383" s="66"/>
      <c r="Q383" s="66"/>
      <c r="R383" s="66"/>
      <c r="S383" s="66"/>
      <c r="T383" s="67"/>
      <c r="U383" s="36"/>
      <c r="V383" s="36"/>
      <c r="W383" s="36"/>
      <c r="X383" s="36"/>
      <c r="Y383" s="36"/>
      <c r="Z383" s="36"/>
      <c r="AA383" s="36"/>
      <c r="AB383" s="36"/>
      <c r="AC383" s="36"/>
      <c r="AD383" s="36"/>
      <c r="AE383" s="36"/>
      <c r="AT383" s="19" t="s">
        <v>139</v>
      </c>
      <c r="AU383" s="19" t="s">
        <v>81</v>
      </c>
    </row>
    <row r="384" spans="1:65" s="15" customFormat="1" ht="11.25">
      <c r="B384" s="212"/>
      <c r="C384" s="213"/>
      <c r="D384" s="183" t="s">
        <v>141</v>
      </c>
      <c r="E384" s="214" t="s">
        <v>19</v>
      </c>
      <c r="F384" s="215" t="s">
        <v>153</v>
      </c>
      <c r="G384" s="213"/>
      <c r="H384" s="214" t="s">
        <v>19</v>
      </c>
      <c r="I384" s="216"/>
      <c r="J384" s="213"/>
      <c r="K384" s="213"/>
      <c r="L384" s="217"/>
      <c r="M384" s="218"/>
      <c r="N384" s="219"/>
      <c r="O384" s="219"/>
      <c r="P384" s="219"/>
      <c r="Q384" s="219"/>
      <c r="R384" s="219"/>
      <c r="S384" s="219"/>
      <c r="T384" s="220"/>
      <c r="AT384" s="221" t="s">
        <v>141</v>
      </c>
      <c r="AU384" s="221" t="s">
        <v>81</v>
      </c>
      <c r="AV384" s="15" t="s">
        <v>79</v>
      </c>
      <c r="AW384" s="15" t="s">
        <v>35</v>
      </c>
      <c r="AX384" s="15" t="s">
        <v>74</v>
      </c>
      <c r="AY384" s="221" t="s">
        <v>128</v>
      </c>
    </row>
    <row r="385" spans="1:65" s="13" customFormat="1" ht="11.25">
      <c r="B385" s="190"/>
      <c r="C385" s="191"/>
      <c r="D385" s="183" t="s">
        <v>141</v>
      </c>
      <c r="E385" s="192" t="s">
        <v>19</v>
      </c>
      <c r="F385" s="193" t="s">
        <v>514</v>
      </c>
      <c r="G385" s="191"/>
      <c r="H385" s="194">
        <v>15</v>
      </c>
      <c r="I385" s="195"/>
      <c r="J385" s="191"/>
      <c r="K385" s="191"/>
      <c r="L385" s="196"/>
      <c r="M385" s="197"/>
      <c r="N385" s="198"/>
      <c r="O385" s="198"/>
      <c r="P385" s="198"/>
      <c r="Q385" s="198"/>
      <c r="R385" s="198"/>
      <c r="S385" s="198"/>
      <c r="T385" s="199"/>
      <c r="AT385" s="200" t="s">
        <v>141</v>
      </c>
      <c r="AU385" s="200" t="s">
        <v>81</v>
      </c>
      <c r="AV385" s="13" t="s">
        <v>81</v>
      </c>
      <c r="AW385" s="13" t="s">
        <v>35</v>
      </c>
      <c r="AX385" s="13" t="s">
        <v>74</v>
      </c>
      <c r="AY385" s="200" t="s">
        <v>128</v>
      </c>
    </row>
    <row r="386" spans="1:65" s="14" customFormat="1" ht="11.25">
      <c r="B386" s="201"/>
      <c r="C386" s="202"/>
      <c r="D386" s="183" t="s">
        <v>141</v>
      </c>
      <c r="E386" s="203" t="s">
        <v>19</v>
      </c>
      <c r="F386" s="204" t="s">
        <v>143</v>
      </c>
      <c r="G386" s="202"/>
      <c r="H386" s="205">
        <v>15</v>
      </c>
      <c r="I386" s="206"/>
      <c r="J386" s="202"/>
      <c r="K386" s="202"/>
      <c r="L386" s="207"/>
      <c r="M386" s="208"/>
      <c r="N386" s="209"/>
      <c r="O386" s="209"/>
      <c r="P386" s="209"/>
      <c r="Q386" s="209"/>
      <c r="R386" s="209"/>
      <c r="S386" s="209"/>
      <c r="T386" s="210"/>
      <c r="AT386" s="211" t="s">
        <v>141</v>
      </c>
      <c r="AU386" s="211" t="s">
        <v>81</v>
      </c>
      <c r="AV386" s="14" t="s">
        <v>135</v>
      </c>
      <c r="AW386" s="14" t="s">
        <v>35</v>
      </c>
      <c r="AX386" s="14" t="s">
        <v>79</v>
      </c>
      <c r="AY386" s="211" t="s">
        <v>128</v>
      </c>
    </row>
    <row r="387" spans="1:65" s="2" customFormat="1" ht="16.5" customHeight="1">
      <c r="A387" s="36"/>
      <c r="B387" s="37"/>
      <c r="C387" s="170" t="s">
        <v>515</v>
      </c>
      <c r="D387" s="170" t="s">
        <v>130</v>
      </c>
      <c r="E387" s="171" t="s">
        <v>516</v>
      </c>
      <c r="F387" s="172" t="s">
        <v>517</v>
      </c>
      <c r="G387" s="173" t="s">
        <v>304</v>
      </c>
      <c r="H387" s="174">
        <v>33.700000000000003</v>
      </c>
      <c r="I387" s="175"/>
      <c r="J387" s="176">
        <f>ROUND(I387*H387,2)</f>
        <v>0</v>
      </c>
      <c r="K387" s="172" t="s">
        <v>134</v>
      </c>
      <c r="L387" s="41"/>
      <c r="M387" s="177" t="s">
        <v>19</v>
      </c>
      <c r="N387" s="178" t="s">
        <v>45</v>
      </c>
      <c r="O387" s="66"/>
      <c r="P387" s="179">
        <f>O387*H387</f>
        <v>0</v>
      </c>
      <c r="Q387" s="179">
        <v>1.83E-3</v>
      </c>
      <c r="R387" s="179">
        <f>Q387*H387</f>
        <v>6.1671000000000004E-2</v>
      </c>
      <c r="S387" s="179">
        <v>0</v>
      </c>
      <c r="T387" s="180">
        <f>S387*H387</f>
        <v>0</v>
      </c>
      <c r="U387" s="36"/>
      <c r="V387" s="36"/>
      <c r="W387" s="36"/>
      <c r="X387" s="36"/>
      <c r="Y387" s="36"/>
      <c r="Z387" s="36"/>
      <c r="AA387" s="36"/>
      <c r="AB387" s="36"/>
      <c r="AC387" s="36"/>
      <c r="AD387" s="36"/>
      <c r="AE387" s="36"/>
      <c r="AR387" s="181" t="s">
        <v>135</v>
      </c>
      <c r="AT387" s="181" t="s">
        <v>130</v>
      </c>
      <c r="AU387" s="181" t="s">
        <v>81</v>
      </c>
      <c r="AY387" s="19" t="s">
        <v>128</v>
      </c>
      <c r="BE387" s="182">
        <f>IF(N387="základní",J387,0)</f>
        <v>0</v>
      </c>
      <c r="BF387" s="182">
        <f>IF(N387="snížená",J387,0)</f>
        <v>0</v>
      </c>
      <c r="BG387" s="182">
        <f>IF(N387="zákl. přenesená",J387,0)</f>
        <v>0</v>
      </c>
      <c r="BH387" s="182">
        <f>IF(N387="sníž. přenesená",J387,0)</f>
        <v>0</v>
      </c>
      <c r="BI387" s="182">
        <f>IF(N387="nulová",J387,0)</f>
        <v>0</v>
      </c>
      <c r="BJ387" s="19" t="s">
        <v>79</v>
      </c>
      <c r="BK387" s="182">
        <f>ROUND(I387*H387,2)</f>
        <v>0</v>
      </c>
      <c r="BL387" s="19" t="s">
        <v>135</v>
      </c>
      <c r="BM387" s="181" t="s">
        <v>518</v>
      </c>
    </row>
    <row r="388" spans="1:65" s="2" customFormat="1" ht="19.5">
      <c r="A388" s="36"/>
      <c r="B388" s="37"/>
      <c r="C388" s="38"/>
      <c r="D388" s="183" t="s">
        <v>137</v>
      </c>
      <c r="E388" s="38"/>
      <c r="F388" s="184" t="s">
        <v>519</v>
      </c>
      <c r="G388" s="38"/>
      <c r="H388" s="38"/>
      <c r="I388" s="185"/>
      <c r="J388" s="38"/>
      <c r="K388" s="38"/>
      <c r="L388" s="41"/>
      <c r="M388" s="186"/>
      <c r="N388" s="187"/>
      <c r="O388" s="66"/>
      <c r="P388" s="66"/>
      <c r="Q388" s="66"/>
      <c r="R388" s="66"/>
      <c r="S388" s="66"/>
      <c r="T388" s="67"/>
      <c r="U388" s="36"/>
      <c r="V388" s="36"/>
      <c r="W388" s="36"/>
      <c r="X388" s="36"/>
      <c r="Y388" s="36"/>
      <c r="Z388" s="36"/>
      <c r="AA388" s="36"/>
      <c r="AB388" s="36"/>
      <c r="AC388" s="36"/>
      <c r="AD388" s="36"/>
      <c r="AE388" s="36"/>
      <c r="AT388" s="19" t="s">
        <v>137</v>
      </c>
      <c r="AU388" s="19" t="s">
        <v>81</v>
      </c>
    </row>
    <row r="389" spans="1:65" s="2" customFormat="1" ht="11.25">
      <c r="A389" s="36"/>
      <c r="B389" s="37"/>
      <c r="C389" s="38"/>
      <c r="D389" s="188" t="s">
        <v>139</v>
      </c>
      <c r="E389" s="38"/>
      <c r="F389" s="189" t="s">
        <v>520</v>
      </c>
      <c r="G389" s="38"/>
      <c r="H389" s="38"/>
      <c r="I389" s="185"/>
      <c r="J389" s="38"/>
      <c r="K389" s="38"/>
      <c r="L389" s="41"/>
      <c r="M389" s="186"/>
      <c r="N389" s="187"/>
      <c r="O389" s="66"/>
      <c r="P389" s="66"/>
      <c r="Q389" s="66"/>
      <c r="R389" s="66"/>
      <c r="S389" s="66"/>
      <c r="T389" s="67"/>
      <c r="U389" s="36"/>
      <c r="V389" s="36"/>
      <c r="W389" s="36"/>
      <c r="X389" s="36"/>
      <c r="Y389" s="36"/>
      <c r="Z389" s="36"/>
      <c r="AA389" s="36"/>
      <c r="AB389" s="36"/>
      <c r="AC389" s="36"/>
      <c r="AD389" s="36"/>
      <c r="AE389" s="36"/>
      <c r="AT389" s="19" t="s">
        <v>139</v>
      </c>
      <c r="AU389" s="19" t="s">
        <v>81</v>
      </c>
    </row>
    <row r="390" spans="1:65" s="15" customFormat="1" ht="11.25">
      <c r="B390" s="212"/>
      <c r="C390" s="213"/>
      <c r="D390" s="183" t="s">
        <v>141</v>
      </c>
      <c r="E390" s="214" t="s">
        <v>19</v>
      </c>
      <c r="F390" s="215" t="s">
        <v>153</v>
      </c>
      <c r="G390" s="213"/>
      <c r="H390" s="214" t="s">
        <v>19</v>
      </c>
      <c r="I390" s="216"/>
      <c r="J390" s="213"/>
      <c r="K390" s="213"/>
      <c r="L390" s="217"/>
      <c r="M390" s="218"/>
      <c r="N390" s="219"/>
      <c r="O390" s="219"/>
      <c r="P390" s="219"/>
      <c r="Q390" s="219"/>
      <c r="R390" s="219"/>
      <c r="S390" s="219"/>
      <c r="T390" s="220"/>
      <c r="AT390" s="221" t="s">
        <v>141</v>
      </c>
      <c r="AU390" s="221" t="s">
        <v>81</v>
      </c>
      <c r="AV390" s="15" t="s">
        <v>79</v>
      </c>
      <c r="AW390" s="15" t="s">
        <v>35</v>
      </c>
      <c r="AX390" s="15" t="s">
        <v>74</v>
      </c>
      <c r="AY390" s="221" t="s">
        <v>128</v>
      </c>
    </row>
    <row r="391" spans="1:65" s="13" customFormat="1" ht="11.25">
      <c r="B391" s="190"/>
      <c r="C391" s="191"/>
      <c r="D391" s="183" t="s">
        <v>141</v>
      </c>
      <c r="E391" s="192" t="s">
        <v>19</v>
      </c>
      <c r="F391" s="193" t="s">
        <v>521</v>
      </c>
      <c r="G391" s="191"/>
      <c r="H391" s="194">
        <v>33.700000000000003</v>
      </c>
      <c r="I391" s="195"/>
      <c r="J391" s="191"/>
      <c r="K391" s="191"/>
      <c r="L391" s="196"/>
      <c r="M391" s="197"/>
      <c r="N391" s="198"/>
      <c r="O391" s="198"/>
      <c r="P391" s="198"/>
      <c r="Q391" s="198"/>
      <c r="R391" s="198"/>
      <c r="S391" s="198"/>
      <c r="T391" s="199"/>
      <c r="AT391" s="200" t="s">
        <v>141</v>
      </c>
      <c r="AU391" s="200" t="s">
        <v>81</v>
      </c>
      <c r="AV391" s="13" t="s">
        <v>81</v>
      </c>
      <c r="AW391" s="13" t="s">
        <v>35</v>
      </c>
      <c r="AX391" s="13" t="s">
        <v>74</v>
      </c>
      <c r="AY391" s="200" t="s">
        <v>128</v>
      </c>
    </row>
    <row r="392" spans="1:65" s="14" customFormat="1" ht="11.25">
      <c r="B392" s="201"/>
      <c r="C392" s="202"/>
      <c r="D392" s="183" t="s">
        <v>141</v>
      </c>
      <c r="E392" s="203" t="s">
        <v>19</v>
      </c>
      <c r="F392" s="204" t="s">
        <v>143</v>
      </c>
      <c r="G392" s="202"/>
      <c r="H392" s="205">
        <v>33.700000000000003</v>
      </c>
      <c r="I392" s="206"/>
      <c r="J392" s="202"/>
      <c r="K392" s="202"/>
      <c r="L392" s="207"/>
      <c r="M392" s="208"/>
      <c r="N392" s="209"/>
      <c r="O392" s="209"/>
      <c r="P392" s="209"/>
      <c r="Q392" s="209"/>
      <c r="R392" s="209"/>
      <c r="S392" s="209"/>
      <c r="T392" s="210"/>
      <c r="AT392" s="211" t="s">
        <v>141</v>
      </c>
      <c r="AU392" s="211" t="s">
        <v>81</v>
      </c>
      <c r="AV392" s="14" t="s">
        <v>135</v>
      </c>
      <c r="AW392" s="14" t="s">
        <v>35</v>
      </c>
      <c r="AX392" s="14" t="s">
        <v>79</v>
      </c>
      <c r="AY392" s="211" t="s">
        <v>128</v>
      </c>
    </row>
    <row r="393" spans="1:65" s="2" customFormat="1" ht="21.75" customHeight="1">
      <c r="A393" s="36"/>
      <c r="B393" s="37"/>
      <c r="C393" s="170" t="s">
        <v>522</v>
      </c>
      <c r="D393" s="170" t="s">
        <v>130</v>
      </c>
      <c r="E393" s="171" t="s">
        <v>523</v>
      </c>
      <c r="F393" s="172" t="s">
        <v>524</v>
      </c>
      <c r="G393" s="173" t="s">
        <v>312</v>
      </c>
      <c r="H393" s="174">
        <v>1</v>
      </c>
      <c r="I393" s="175"/>
      <c r="J393" s="176">
        <f>ROUND(I393*H393,2)</f>
        <v>0</v>
      </c>
      <c r="K393" s="172" t="s">
        <v>134</v>
      </c>
      <c r="L393" s="41"/>
      <c r="M393" s="177" t="s">
        <v>19</v>
      </c>
      <c r="N393" s="178" t="s">
        <v>45</v>
      </c>
      <c r="O393" s="66"/>
      <c r="P393" s="179">
        <f>O393*H393</f>
        <v>0</v>
      </c>
      <c r="Q393" s="179">
        <v>0</v>
      </c>
      <c r="R393" s="179">
        <f>Q393*H393</f>
        <v>0</v>
      </c>
      <c r="S393" s="179">
        <v>0</v>
      </c>
      <c r="T393" s="180">
        <f>S393*H393</f>
        <v>0</v>
      </c>
      <c r="U393" s="36"/>
      <c r="V393" s="36"/>
      <c r="W393" s="36"/>
      <c r="X393" s="36"/>
      <c r="Y393" s="36"/>
      <c r="Z393" s="36"/>
      <c r="AA393" s="36"/>
      <c r="AB393" s="36"/>
      <c r="AC393" s="36"/>
      <c r="AD393" s="36"/>
      <c r="AE393" s="36"/>
      <c r="AR393" s="181" t="s">
        <v>135</v>
      </c>
      <c r="AT393" s="181" t="s">
        <v>130</v>
      </c>
      <c r="AU393" s="181" t="s">
        <v>81</v>
      </c>
      <c r="AY393" s="19" t="s">
        <v>128</v>
      </c>
      <c r="BE393" s="182">
        <f>IF(N393="základní",J393,0)</f>
        <v>0</v>
      </c>
      <c r="BF393" s="182">
        <f>IF(N393="snížená",J393,0)</f>
        <v>0</v>
      </c>
      <c r="BG393" s="182">
        <f>IF(N393="zákl. přenesená",J393,0)</f>
        <v>0</v>
      </c>
      <c r="BH393" s="182">
        <f>IF(N393="sníž. přenesená",J393,0)</f>
        <v>0</v>
      </c>
      <c r="BI393" s="182">
        <f>IF(N393="nulová",J393,0)</f>
        <v>0</v>
      </c>
      <c r="BJ393" s="19" t="s">
        <v>79</v>
      </c>
      <c r="BK393" s="182">
        <f>ROUND(I393*H393,2)</f>
        <v>0</v>
      </c>
      <c r="BL393" s="19" t="s">
        <v>135</v>
      </c>
      <c r="BM393" s="181" t="s">
        <v>525</v>
      </c>
    </row>
    <row r="394" spans="1:65" s="2" customFormat="1" ht="19.5">
      <c r="A394" s="36"/>
      <c r="B394" s="37"/>
      <c r="C394" s="38"/>
      <c r="D394" s="183" t="s">
        <v>137</v>
      </c>
      <c r="E394" s="38"/>
      <c r="F394" s="184" t="s">
        <v>526</v>
      </c>
      <c r="G394" s="38"/>
      <c r="H394" s="38"/>
      <c r="I394" s="185"/>
      <c r="J394" s="38"/>
      <c r="K394" s="38"/>
      <c r="L394" s="41"/>
      <c r="M394" s="186"/>
      <c r="N394" s="187"/>
      <c r="O394" s="66"/>
      <c r="P394" s="66"/>
      <c r="Q394" s="66"/>
      <c r="R394" s="66"/>
      <c r="S394" s="66"/>
      <c r="T394" s="67"/>
      <c r="U394" s="36"/>
      <c r="V394" s="36"/>
      <c r="W394" s="36"/>
      <c r="X394" s="36"/>
      <c r="Y394" s="36"/>
      <c r="Z394" s="36"/>
      <c r="AA394" s="36"/>
      <c r="AB394" s="36"/>
      <c r="AC394" s="36"/>
      <c r="AD394" s="36"/>
      <c r="AE394" s="36"/>
      <c r="AT394" s="19" t="s">
        <v>137</v>
      </c>
      <c r="AU394" s="19" t="s">
        <v>81</v>
      </c>
    </row>
    <row r="395" spans="1:65" s="2" customFormat="1" ht="11.25">
      <c r="A395" s="36"/>
      <c r="B395" s="37"/>
      <c r="C395" s="38"/>
      <c r="D395" s="188" t="s">
        <v>139</v>
      </c>
      <c r="E395" s="38"/>
      <c r="F395" s="189" t="s">
        <v>527</v>
      </c>
      <c r="G395" s="38"/>
      <c r="H395" s="38"/>
      <c r="I395" s="185"/>
      <c r="J395" s="38"/>
      <c r="K395" s="38"/>
      <c r="L395" s="41"/>
      <c r="M395" s="186"/>
      <c r="N395" s="187"/>
      <c r="O395" s="66"/>
      <c r="P395" s="66"/>
      <c r="Q395" s="66"/>
      <c r="R395" s="66"/>
      <c r="S395" s="66"/>
      <c r="T395" s="67"/>
      <c r="U395" s="36"/>
      <c r="V395" s="36"/>
      <c r="W395" s="36"/>
      <c r="X395" s="36"/>
      <c r="Y395" s="36"/>
      <c r="Z395" s="36"/>
      <c r="AA395" s="36"/>
      <c r="AB395" s="36"/>
      <c r="AC395" s="36"/>
      <c r="AD395" s="36"/>
      <c r="AE395" s="36"/>
      <c r="AT395" s="19" t="s">
        <v>139</v>
      </c>
      <c r="AU395" s="19" t="s">
        <v>81</v>
      </c>
    </row>
    <row r="396" spans="1:65" s="2" customFormat="1" ht="16.5" customHeight="1">
      <c r="A396" s="36"/>
      <c r="B396" s="37"/>
      <c r="C396" s="222" t="s">
        <v>528</v>
      </c>
      <c r="D396" s="222" t="s">
        <v>197</v>
      </c>
      <c r="E396" s="223" t="s">
        <v>529</v>
      </c>
      <c r="F396" s="224" t="s">
        <v>530</v>
      </c>
      <c r="G396" s="225" t="s">
        <v>312</v>
      </c>
      <c r="H396" s="226">
        <v>1</v>
      </c>
      <c r="I396" s="227"/>
      <c r="J396" s="228">
        <f>ROUND(I396*H396,2)</f>
        <v>0</v>
      </c>
      <c r="K396" s="224" t="s">
        <v>134</v>
      </c>
      <c r="L396" s="229"/>
      <c r="M396" s="230" t="s">
        <v>19</v>
      </c>
      <c r="N396" s="231" t="s">
        <v>45</v>
      </c>
      <c r="O396" s="66"/>
      <c r="P396" s="179">
        <f>O396*H396</f>
        <v>0</v>
      </c>
      <c r="Q396" s="179">
        <v>2.5000000000000001E-4</v>
      </c>
      <c r="R396" s="179">
        <f>Q396*H396</f>
        <v>2.5000000000000001E-4</v>
      </c>
      <c r="S396" s="179">
        <v>0</v>
      </c>
      <c r="T396" s="180">
        <f>S396*H396</f>
        <v>0</v>
      </c>
      <c r="U396" s="36"/>
      <c r="V396" s="36"/>
      <c r="W396" s="36"/>
      <c r="X396" s="36"/>
      <c r="Y396" s="36"/>
      <c r="Z396" s="36"/>
      <c r="AA396" s="36"/>
      <c r="AB396" s="36"/>
      <c r="AC396" s="36"/>
      <c r="AD396" s="36"/>
      <c r="AE396" s="36"/>
      <c r="AR396" s="181" t="s">
        <v>189</v>
      </c>
      <c r="AT396" s="181" t="s">
        <v>197</v>
      </c>
      <c r="AU396" s="181" t="s">
        <v>81</v>
      </c>
      <c r="AY396" s="19" t="s">
        <v>128</v>
      </c>
      <c r="BE396" s="182">
        <f>IF(N396="základní",J396,0)</f>
        <v>0</v>
      </c>
      <c r="BF396" s="182">
        <f>IF(N396="snížená",J396,0)</f>
        <v>0</v>
      </c>
      <c r="BG396" s="182">
        <f>IF(N396="zákl. přenesená",J396,0)</f>
        <v>0</v>
      </c>
      <c r="BH396" s="182">
        <f>IF(N396="sníž. přenesená",J396,0)</f>
        <v>0</v>
      </c>
      <c r="BI396" s="182">
        <f>IF(N396="nulová",J396,0)</f>
        <v>0</v>
      </c>
      <c r="BJ396" s="19" t="s">
        <v>79</v>
      </c>
      <c r="BK396" s="182">
        <f>ROUND(I396*H396,2)</f>
        <v>0</v>
      </c>
      <c r="BL396" s="19" t="s">
        <v>135</v>
      </c>
      <c r="BM396" s="181" t="s">
        <v>531</v>
      </c>
    </row>
    <row r="397" spans="1:65" s="2" customFormat="1" ht="11.25">
      <c r="A397" s="36"/>
      <c r="B397" s="37"/>
      <c r="C397" s="38"/>
      <c r="D397" s="183" t="s">
        <v>137</v>
      </c>
      <c r="E397" s="38"/>
      <c r="F397" s="184" t="s">
        <v>530</v>
      </c>
      <c r="G397" s="38"/>
      <c r="H397" s="38"/>
      <c r="I397" s="185"/>
      <c r="J397" s="38"/>
      <c r="K397" s="38"/>
      <c r="L397" s="41"/>
      <c r="M397" s="186"/>
      <c r="N397" s="187"/>
      <c r="O397" s="66"/>
      <c r="P397" s="66"/>
      <c r="Q397" s="66"/>
      <c r="R397" s="66"/>
      <c r="S397" s="66"/>
      <c r="T397" s="67"/>
      <c r="U397" s="36"/>
      <c r="V397" s="36"/>
      <c r="W397" s="36"/>
      <c r="X397" s="36"/>
      <c r="Y397" s="36"/>
      <c r="Z397" s="36"/>
      <c r="AA397" s="36"/>
      <c r="AB397" s="36"/>
      <c r="AC397" s="36"/>
      <c r="AD397" s="36"/>
      <c r="AE397" s="36"/>
      <c r="AT397" s="19" t="s">
        <v>137</v>
      </c>
      <c r="AU397" s="19" t="s">
        <v>81</v>
      </c>
    </row>
    <row r="398" spans="1:65" s="2" customFormat="1" ht="21.75" customHeight="1">
      <c r="A398" s="36"/>
      <c r="B398" s="37"/>
      <c r="C398" s="170" t="s">
        <v>532</v>
      </c>
      <c r="D398" s="170" t="s">
        <v>130</v>
      </c>
      <c r="E398" s="171" t="s">
        <v>533</v>
      </c>
      <c r="F398" s="172" t="s">
        <v>534</v>
      </c>
      <c r="G398" s="173" t="s">
        <v>312</v>
      </c>
      <c r="H398" s="174">
        <v>1</v>
      </c>
      <c r="I398" s="175"/>
      <c r="J398" s="176">
        <f>ROUND(I398*H398,2)</f>
        <v>0</v>
      </c>
      <c r="K398" s="172" t="s">
        <v>134</v>
      </c>
      <c r="L398" s="41"/>
      <c r="M398" s="177" t="s">
        <v>19</v>
      </c>
      <c r="N398" s="178" t="s">
        <v>45</v>
      </c>
      <c r="O398" s="66"/>
      <c r="P398" s="179">
        <f>O398*H398</f>
        <v>0</v>
      </c>
      <c r="Q398" s="179">
        <v>0</v>
      </c>
      <c r="R398" s="179">
        <f>Q398*H398</f>
        <v>0</v>
      </c>
      <c r="S398" s="179">
        <v>0</v>
      </c>
      <c r="T398" s="180">
        <f>S398*H398</f>
        <v>0</v>
      </c>
      <c r="U398" s="36"/>
      <c r="V398" s="36"/>
      <c r="W398" s="36"/>
      <c r="X398" s="36"/>
      <c r="Y398" s="36"/>
      <c r="Z398" s="36"/>
      <c r="AA398" s="36"/>
      <c r="AB398" s="36"/>
      <c r="AC398" s="36"/>
      <c r="AD398" s="36"/>
      <c r="AE398" s="36"/>
      <c r="AR398" s="181" t="s">
        <v>135</v>
      </c>
      <c r="AT398" s="181" t="s">
        <v>130</v>
      </c>
      <c r="AU398" s="181" t="s">
        <v>81</v>
      </c>
      <c r="AY398" s="19" t="s">
        <v>128</v>
      </c>
      <c r="BE398" s="182">
        <f>IF(N398="základní",J398,0)</f>
        <v>0</v>
      </c>
      <c r="BF398" s="182">
        <f>IF(N398="snížená",J398,0)</f>
        <v>0</v>
      </c>
      <c r="BG398" s="182">
        <f>IF(N398="zákl. přenesená",J398,0)</f>
        <v>0</v>
      </c>
      <c r="BH398" s="182">
        <f>IF(N398="sníž. přenesená",J398,0)</f>
        <v>0</v>
      </c>
      <c r="BI398" s="182">
        <f>IF(N398="nulová",J398,0)</f>
        <v>0</v>
      </c>
      <c r="BJ398" s="19" t="s">
        <v>79</v>
      </c>
      <c r="BK398" s="182">
        <f>ROUND(I398*H398,2)</f>
        <v>0</v>
      </c>
      <c r="BL398" s="19" t="s">
        <v>135</v>
      </c>
      <c r="BM398" s="181" t="s">
        <v>535</v>
      </c>
    </row>
    <row r="399" spans="1:65" s="2" customFormat="1" ht="11.25">
      <c r="A399" s="36"/>
      <c r="B399" s="37"/>
      <c r="C399" s="38"/>
      <c r="D399" s="183" t="s">
        <v>137</v>
      </c>
      <c r="E399" s="38"/>
      <c r="F399" s="184" t="s">
        <v>536</v>
      </c>
      <c r="G399" s="38"/>
      <c r="H399" s="38"/>
      <c r="I399" s="185"/>
      <c r="J399" s="38"/>
      <c r="K399" s="38"/>
      <c r="L399" s="41"/>
      <c r="M399" s="186"/>
      <c r="N399" s="187"/>
      <c r="O399" s="66"/>
      <c r="P399" s="66"/>
      <c r="Q399" s="66"/>
      <c r="R399" s="66"/>
      <c r="S399" s="66"/>
      <c r="T399" s="67"/>
      <c r="U399" s="36"/>
      <c r="V399" s="36"/>
      <c r="W399" s="36"/>
      <c r="X399" s="36"/>
      <c r="Y399" s="36"/>
      <c r="Z399" s="36"/>
      <c r="AA399" s="36"/>
      <c r="AB399" s="36"/>
      <c r="AC399" s="36"/>
      <c r="AD399" s="36"/>
      <c r="AE399" s="36"/>
      <c r="AT399" s="19" t="s">
        <v>137</v>
      </c>
      <c r="AU399" s="19" t="s">
        <v>81</v>
      </c>
    </row>
    <row r="400" spans="1:65" s="2" customFormat="1" ht="11.25">
      <c r="A400" s="36"/>
      <c r="B400" s="37"/>
      <c r="C400" s="38"/>
      <c r="D400" s="188" t="s">
        <v>139</v>
      </c>
      <c r="E400" s="38"/>
      <c r="F400" s="189" t="s">
        <v>537</v>
      </c>
      <c r="G400" s="38"/>
      <c r="H400" s="38"/>
      <c r="I400" s="185"/>
      <c r="J400" s="38"/>
      <c r="K400" s="38"/>
      <c r="L400" s="41"/>
      <c r="M400" s="186"/>
      <c r="N400" s="187"/>
      <c r="O400" s="66"/>
      <c r="P400" s="66"/>
      <c r="Q400" s="66"/>
      <c r="R400" s="66"/>
      <c r="S400" s="66"/>
      <c r="T400" s="67"/>
      <c r="U400" s="36"/>
      <c r="V400" s="36"/>
      <c r="W400" s="36"/>
      <c r="X400" s="36"/>
      <c r="Y400" s="36"/>
      <c r="Z400" s="36"/>
      <c r="AA400" s="36"/>
      <c r="AB400" s="36"/>
      <c r="AC400" s="36"/>
      <c r="AD400" s="36"/>
      <c r="AE400" s="36"/>
      <c r="AT400" s="19" t="s">
        <v>139</v>
      </c>
      <c r="AU400" s="19" t="s">
        <v>81</v>
      </c>
    </row>
    <row r="401" spans="1:65" s="2" customFormat="1" ht="16.5" customHeight="1">
      <c r="A401" s="36"/>
      <c r="B401" s="37"/>
      <c r="C401" s="222" t="s">
        <v>538</v>
      </c>
      <c r="D401" s="222" t="s">
        <v>197</v>
      </c>
      <c r="E401" s="223" t="s">
        <v>539</v>
      </c>
      <c r="F401" s="224" t="s">
        <v>540</v>
      </c>
      <c r="G401" s="225" t="s">
        <v>312</v>
      </c>
      <c r="H401" s="226">
        <v>1</v>
      </c>
      <c r="I401" s="227"/>
      <c r="J401" s="228">
        <f>ROUND(I401*H401,2)</f>
        <v>0</v>
      </c>
      <c r="K401" s="224" t="s">
        <v>134</v>
      </c>
      <c r="L401" s="229"/>
      <c r="M401" s="230" t="s">
        <v>19</v>
      </c>
      <c r="N401" s="231" t="s">
        <v>45</v>
      </c>
      <c r="O401" s="66"/>
      <c r="P401" s="179">
        <f>O401*H401</f>
        <v>0</v>
      </c>
      <c r="Q401" s="179">
        <v>1.1000000000000001E-3</v>
      </c>
      <c r="R401" s="179">
        <f>Q401*H401</f>
        <v>1.1000000000000001E-3</v>
      </c>
      <c r="S401" s="179">
        <v>0</v>
      </c>
      <c r="T401" s="180">
        <f>S401*H401</f>
        <v>0</v>
      </c>
      <c r="U401" s="36"/>
      <c r="V401" s="36"/>
      <c r="W401" s="36"/>
      <c r="X401" s="36"/>
      <c r="Y401" s="36"/>
      <c r="Z401" s="36"/>
      <c r="AA401" s="36"/>
      <c r="AB401" s="36"/>
      <c r="AC401" s="36"/>
      <c r="AD401" s="36"/>
      <c r="AE401" s="36"/>
      <c r="AR401" s="181" t="s">
        <v>189</v>
      </c>
      <c r="AT401" s="181" t="s">
        <v>197</v>
      </c>
      <c r="AU401" s="181" t="s">
        <v>81</v>
      </c>
      <c r="AY401" s="19" t="s">
        <v>128</v>
      </c>
      <c r="BE401" s="182">
        <f>IF(N401="základní",J401,0)</f>
        <v>0</v>
      </c>
      <c r="BF401" s="182">
        <f>IF(N401="snížená",J401,0)</f>
        <v>0</v>
      </c>
      <c r="BG401" s="182">
        <f>IF(N401="zákl. přenesená",J401,0)</f>
        <v>0</v>
      </c>
      <c r="BH401" s="182">
        <f>IF(N401="sníž. přenesená",J401,0)</f>
        <v>0</v>
      </c>
      <c r="BI401" s="182">
        <f>IF(N401="nulová",J401,0)</f>
        <v>0</v>
      </c>
      <c r="BJ401" s="19" t="s">
        <v>79</v>
      </c>
      <c r="BK401" s="182">
        <f>ROUND(I401*H401,2)</f>
        <v>0</v>
      </c>
      <c r="BL401" s="19" t="s">
        <v>135</v>
      </c>
      <c r="BM401" s="181" t="s">
        <v>541</v>
      </c>
    </row>
    <row r="402" spans="1:65" s="2" customFormat="1" ht="11.25">
      <c r="A402" s="36"/>
      <c r="B402" s="37"/>
      <c r="C402" s="38"/>
      <c r="D402" s="183" t="s">
        <v>137</v>
      </c>
      <c r="E402" s="38"/>
      <c r="F402" s="184" t="s">
        <v>540</v>
      </c>
      <c r="G402" s="38"/>
      <c r="H402" s="38"/>
      <c r="I402" s="185"/>
      <c r="J402" s="38"/>
      <c r="K402" s="38"/>
      <c r="L402" s="41"/>
      <c r="M402" s="186"/>
      <c r="N402" s="187"/>
      <c r="O402" s="66"/>
      <c r="P402" s="66"/>
      <c r="Q402" s="66"/>
      <c r="R402" s="66"/>
      <c r="S402" s="66"/>
      <c r="T402" s="67"/>
      <c r="U402" s="36"/>
      <c r="V402" s="36"/>
      <c r="W402" s="36"/>
      <c r="X402" s="36"/>
      <c r="Y402" s="36"/>
      <c r="Z402" s="36"/>
      <c r="AA402" s="36"/>
      <c r="AB402" s="36"/>
      <c r="AC402" s="36"/>
      <c r="AD402" s="36"/>
      <c r="AE402" s="36"/>
      <c r="AT402" s="19" t="s">
        <v>137</v>
      </c>
      <c r="AU402" s="19" t="s">
        <v>81</v>
      </c>
    </row>
    <row r="403" spans="1:65" s="2" customFormat="1" ht="21.75" customHeight="1">
      <c r="A403" s="36"/>
      <c r="B403" s="37"/>
      <c r="C403" s="170" t="s">
        <v>542</v>
      </c>
      <c r="D403" s="170" t="s">
        <v>130</v>
      </c>
      <c r="E403" s="171" t="s">
        <v>543</v>
      </c>
      <c r="F403" s="172" t="s">
        <v>544</v>
      </c>
      <c r="G403" s="173" t="s">
        <v>312</v>
      </c>
      <c r="H403" s="174">
        <v>1</v>
      </c>
      <c r="I403" s="175"/>
      <c r="J403" s="176">
        <f>ROUND(I403*H403,2)</f>
        <v>0</v>
      </c>
      <c r="K403" s="172" t="s">
        <v>134</v>
      </c>
      <c r="L403" s="41"/>
      <c r="M403" s="177" t="s">
        <v>19</v>
      </c>
      <c r="N403" s="178" t="s">
        <v>45</v>
      </c>
      <c r="O403" s="66"/>
      <c r="P403" s="179">
        <f>O403*H403</f>
        <v>0</v>
      </c>
      <c r="Q403" s="179">
        <v>0</v>
      </c>
      <c r="R403" s="179">
        <f>Q403*H403</f>
        <v>0</v>
      </c>
      <c r="S403" s="179">
        <v>0</v>
      </c>
      <c r="T403" s="180">
        <f>S403*H403</f>
        <v>0</v>
      </c>
      <c r="U403" s="36"/>
      <c r="V403" s="36"/>
      <c r="W403" s="36"/>
      <c r="X403" s="36"/>
      <c r="Y403" s="36"/>
      <c r="Z403" s="36"/>
      <c r="AA403" s="36"/>
      <c r="AB403" s="36"/>
      <c r="AC403" s="36"/>
      <c r="AD403" s="36"/>
      <c r="AE403" s="36"/>
      <c r="AR403" s="181" t="s">
        <v>135</v>
      </c>
      <c r="AT403" s="181" t="s">
        <v>130</v>
      </c>
      <c r="AU403" s="181" t="s">
        <v>81</v>
      </c>
      <c r="AY403" s="19" t="s">
        <v>128</v>
      </c>
      <c r="BE403" s="182">
        <f>IF(N403="základní",J403,0)</f>
        <v>0</v>
      </c>
      <c r="BF403" s="182">
        <f>IF(N403="snížená",J403,0)</f>
        <v>0</v>
      </c>
      <c r="BG403" s="182">
        <f>IF(N403="zákl. přenesená",J403,0)</f>
        <v>0</v>
      </c>
      <c r="BH403" s="182">
        <f>IF(N403="sníž. přenesená",J403,0)</f>
        <v>0</v>
      </c>
      <c r="BI403" s="182">
        <f>IF(N403="nulová",J403,0)</f>
        <v>0</v>
      </c>
      <c r="BJ403" s="19" t="s">
        <v>79</v>
      </c>
      <c r="BK403" s="182">
        <f>ROUND(I403*H403,2)</f>
        <v>0</v>
      </c>
      <c r="BL403" s="19" t="s">
        <v>135</v>
      </c>
      <c r="BM403" s="181" t="s">
        <v>545</v>
      </c>
    </row>
    <row r="404" spans="1:65" s="2" customFormat="1" ht="11.25">
      <c r="A404" s="36"/>
      <c r="B404" s="37"/>
      <c r="C404" s="38"/>
      <c r="D404" s="183" t="s">
        <v>137</v>
      </c>
      <c r="E404" s="38"/>
      <c r="F404" s="184" t="s">
        <v>546</v>
      </c>
      <c r="G404" s="38"/>
      <c r="H404" s="38"/>
      <c r="I404" s="185"/>
      <c r="J404" s="38"/>
      <c r="K404" s="38"/>
      <c r="L404" s="41"/>
      <c r="M404" s="186"/>
      <c r="N404" s="187"/>
      <c r="O404" s="66"/>
      <c r="P404" s="66"/>
      <c r="Q404" s="66"/>
      <c r="R404" s="66"/>
      <c r="S404" s="66"/>
      <c r="T404" s="67"/>
      <c r="U404" s="36"/>
      <c r="V404" s="36"/>
      <c r="W404" s="36"/>
      <c r="X404" s="36"/>
      <c r="Y404" s="36"/>
      <c r="Z404" s="36"/>
      <c r="AA404" s="36"/>
      <c r="AB404" s="36"/>
      <c r="AC404" s="36"/>
      <c r="AD404" s="36"/>
      <c r="AE404" s="36"/>
      <c r="AT404" s="19" t="s">
        <v>137</v>
      </c>
      <c r="AU404" s="19" t="s">
        <v>81</v>
      </c>
    </row>
    <row r="405" spans="1:65" s="2" customFormat="1" ht="11.25">
      <c r="A405" s="36"/>
      <c r="B405" s="37"/>
      <c r="C405" s="38"/>
      <c r="D405" s="188" t="s">
        <v>139</v>
      </c>
      <c r="E405" s="38"/>
      <c r="F405" s="189" t="s">
        <v>547</v>
      </c>
      <c r="G405" s="38"/>
      <c r="H405" s="38"/>
      <c r="I405" s="185"/>
      <c r="J405" s="38"/>
      <c r="K405" s="38"/>
      <c r="L405" s="41"/>
      <c r="M405" s="186"/>
      <c r="N405" s="187"/>
      <c r="O405" s="66"/>
      <c r="P405" s="66"/>
      <c r="Q405" s="66"/>
      <c r="R405" s="66"/>
      <c r="S405" s="66"/>
      <c r="T405" s="67"/>
      <c r="U405" s="36"/>
      <c r="V405" s="36"/>
      <c r="W405" s="36"/>
      <c r="X405" s="36"/>
      <c r="Y405" s="36"/>
      <c r="Z405" s="36"/>
      <c r="AA405" s="36"/>
      <c r="AB405" s="36"/>
      <c r="AC405" s="36"/>
      <c r="AD405" s="36"/>
      <c r="AE405" s="36"/>
      <c r="AT405" s="19" t="s">
        <v>139</v>
      </c>
      <c r="AU405" s="19" t="s">
        <v>81</v>
      </c>
    </row>
    <row r="406" spans="1:65" s="2" customFormat="1" ht="16.5" customHeight="1">
      <c r="A406" s="36"/>
      <c r="B406" s="37"/>
      <c r="C406" s="222" t="s">
        <v>548</v>
      </c>
      <c r="D406" s="222" t="s">
        <v>197</v>
      </c>
      <c r="E406" s="223" t="s">
        <v>549</v>
      </c>
      <c r="F406" s="224" t="s">
        <v>550</v>
      </c>
      <c r="G406" s="225" t="s">
        <v>312</v>
      </c>
      <c r="H406" s="226">
        <v>1</v>
      </c>
      <c r="I406" s="227"/>
      <c r="J406" s="228">
        <f>ROUND(I406*H406,2)</f>
        <v>0</v>
      </c>
      <c r="K406" s="224" t="s">
        <v>134</v>
      </c>
      <c r="L406" s="229"/>
      <c r="M406" s="230" t="s">
        <v>19</v>
      </c>
      <c r="N406" s="231" t="s">
        <v>45</v>
      </c>
      <c r="O406" s="66"/>
      <c r="P406" s="179">
        <f>O406*H406</f>
        <v>0</v>
      </c>
      <c r="Q406" s="179">
        <v>1.1999999999999999E-3</v>
      </c>
      <c r="R406" s="179">
        <f>Q406*H406</f>
        <v>1.1999999999999999E-3</v>
      </c>
      <c r="S406" s="179">
        <v>0</v>
      </c>
      <c r="T406" s="180">
        <f>S406*H406</f>
        <v>0</v>
      </c>
      <c r="U406" s="36"/>
      <c r="V406" s="36"/>
      <c r="W406" s="36"/>
      <c r="X406" s="36"/>
      <c r="Y406" s="36"/>
      <c r="Z406" s="36"/>
      <c r="AA406" s="36"/>
      <c r="AB406" s="36"/>
      <c r="AC406" s="36"/>
      <c r="AD406" s="36"/>
      <c r="AE406" s="36"/>
      <c r="AR406" s="181" t="s">
        <v>189</v>
      </c>
      <c r="AT406" s="181" t="s">
        <v>197</v>
      </c>
      <c r="AU406" s="181" t="s">
        <v>81</v>
      </c>
      <c r="AY406" s="19" t="s">
        <v>128</v>
      </c>
      <c r="BE406" s="182">
        <f>IF(N406="základní",J406,0)</f>
        <v>0</v>
      </c>
      <c r="BF406" s="182">
        <f>IF(N406="snížená",J406,0)</f>
        <v>0</v>
      </c>
      <c r="BG406" s="182">
        <f>IF(N406="zákl. přenesená",J406,0)</f>
        <v>0</v>
      </c>
      <c r="BH406" s="182">
        <f>IF(N406="sníž. přenesená",J406,0)</f>
        <v>0</v>
      </c>
      <c r="BI406" s="182">
        <f>IF(N406="nulová",J406,0)</f>
        <v>0</v>
      </c>
      <c r="BJ406" s="19" t="s">
        <v>79</v>
      </c>
      <c r="BK406" s="182">
        <f>ROUND(I406*H406,2)</f>
        <v>0</v>
      </c>
      <c r="BL406" s="19" t="s">
        <v>135</v>
      </c>
      <c r="BM406" s="181" t="s">
        <v>551</v>
      </c>
    </row>
    <row r="407" spans="1:65" s="2" customFormat="1" ht="11.25">
      <c r="A407" s="36"/>
      <c r="B407" s="37"/>
      <c r="C407" s="38"/>
      <c r="D407" s="183" t="s">
        <v>137</v>
      </c>
      <c r="E407" s="38"/>
      <c r="F407" s="184" t="s">
        <v>550</v>
      </c>
      <c r="G407" s="38"/>
      <c r="H407" s="38"/>
      <c r="I407" s="185"/>
      <c r="J407" s="38"/>
      <c r="K407" s="38"/>
      <c r="L407" s="41"/>
      <c r="M407" s="186"/>
      <c r="N407" s="187"/>
      <c r="O407" s="66"/>
      <c r="P407" s="66"/>
      <c r="Q407" s="66"/>
      <c r="R407" s="66"/>
      <c r="S407" s="66"/>
      <c r="T407" s="67"/>
      <c r="U407" s="36"/>
      <c r="V407" s="36"/>
      <c r="W407" s="36"/>
      <c r="X407" s="36"/>
      <c r="Y407" s="36"/>
      <c r="Z407" s="36"/>
      <c r="AA407" s="36"/>
      <c r="AB407" s="36"/>
      <c r="AC407" s="36"/>
      <c r="AD407" s="36"/>
      <c r="AE407" s="36"/>
      <c r="AT407" s="19" t="s">
        <v>137</v>
      </c>
      <c r="AU407" s="19" t="s">
        <v>81</v>
      </c>
    </row>
    <row r="408" spans="1:65" s="2" customFormat="1" ht="16.5" customHeight="1">
      <c r="A408" s="36"/>
      <c r="B408" s="37"/>
      <c r="C408" s="170" t="s">
        <v>552</v>
      </c>
      <c r="D408" s="170" t="s">
        <v>130</v>
      </c>
      <c r="E408" s="171" t="s">
        <v>553</v>
      </c>
      <c r="F408" s="172" t="s">
        <v>554</v>
      </c>
      <c r="G408" s="173" t="s">
        <v>312</v>
      </c>
      <c r="H408" s="174">
        <v>1</v>
      </c>
      <c r="I408" s="175"/>
      <c r="J408" s="176">
        <f>ROUND(I408*H408,2)</f>
        <v>0</v>
      </c>
      <c r="K408" s="172" t="s">
        <v>134</v>
      </c>
      <c r="L408" s="41"/>
      <c r="M408" s="177" t="s">
        <v>19</v>
      </c>
      <c r="N408" s="178" t="s">
        <v>45</v>
      </c>
      <c r="O408" s="66"/>
      <c r="P408" s="179">
        <f>O408*H408</f>
        <v>0</v>
      </c>
      <c r="Q408" s="179">
        <v>3.3610000000000001E-2</v>
      </c>
      <c r="R408" s="179">
        <f>Q408*H408</f>
        <v>3.3610000000000001E-2</v>
      </c>
      <c r="S408" s="179">
        <v>0</v>
      </c>
      <c r="T408" s="180">
        <f>S408*H408</f>
        <v>0</v>
      </c>
      <c r="U408" s="36"/>
      <c r="V408" s="36"/>
      <c r="W408" s="36"/>
      <c r="X408" s="36"/>
      <c r="Y408" s="36"/>
      <c r="Z408" s="36"/>
      <c r="AA408" s="36"/>
      <c r="AB408" s="36"/>
      <c r="AC408" s="36"/>
      <c r="AD408" s="36"/>
      <c r="AE408" s="36"/>
      <c r="AR408" s="181" t="s">
        <v>135</v>
      </c>
      <c r="AT408" s="181" t="s">
        <v>130</v>
      </c>
      <c r="AU408" s="181" t="s">
        <v>81</v>
      </c>
      <c r="AY408" s="19" t="s">
        <v>128</v>
      </c>
      <c r="BE408" s="182">
        <f>IF(N408="základní",J408,0)</f>
        <v>0</v>
      </c>
      <c r="BF408" s="182">
        <f>IF(N408="snížená",J408,0)</f>
        <v>0</v>
      </c>
      <c r="BG408" s="182">
        <f>IF(N408="zákl. přenesená",J408,0)</f>
        <v>0</v>
      </c>
      <c r="BH408" s="182">
        <f>IF(N408="sníž. přenesená",J408,0)</f>
        <v>0</v>
      </c>
      <c r="BI408" s="182">
        <f>IF(N408="nulová",J408,0)</f>
        <v>0</v>
      </c>
      <c r="BJ408" s="19" t="s">
        <v>79</v>
      </c>
      <c r="BK408" s="182">
        <f>ROUND(I408*H408,2)</f>
        <v>0</v>
      </c>
      <c r="BL408" s="19" t="s">
        <v>135</v>
      </c>
      <c r="BM408" s="181" t="s">
        <v>555</v>
      </c>
    </row>
    <row r="409" spans="1:65" s="2" customFormat="1" ht="19.5">
      <c r="A409" s="36"/>
      <c r="B409" s="37"/>
      <c r="C409" s="38"/>
      <c r="D409" s="183" t="s">
        <v>137</v>
      </c>
      <c r="E409" s="38"/>
      <c r="F409" s="184" t="s">
        <v>556</v>
      </c>
      <c r="G409" s="38"/>
      <c r="H409" s="38"/>
      <c r="I409" s="185"/>
      <c r="J409" s="38"/>
      <c r="K409" s="38"/>
      <c r="L409" s="41"/>
      <c r="M409" s="186"/>
      <c r="N409" s="187"/>
      <c r="O409" s="66"/>
      <c r="P409" s="66"/>
      <c r="Q409" s="66"/>
      <c r="R409" s="66"/>
      <c r="S409" s="66"/>
      <c r="T409" s="67"/>
      <c r="U409" s="36"/>
      <c r="V409" s="36"/>
      <c r="W409" s="36"/>
      <c r="X409" s="36"/>
      <c r="Y409" s="36"/>
      <c r="Z409" s="36"/>
      <c r="AA409" s="36"/>
      <c r="AB409" s="36"/>
      <c r="AC409" s="36"/>
      <c r="AD409" s="36"/>
      <c r="AE409" s="36"/>
      <c r="AT409" s="19" t="s">
        <v>137</v>
      </c>
      <c r="AU409" s="19" t="s">
        <v>81</v>
      </c>
    </row>
    <row r="410" spans="1:65" s="2" customFormat="1" ht="11.25">
      <c r="A410" s="36"/>
      <c r="B410" s="37"/>
      <c r="C410" s="38"/>
      <c r="D410" s="188" t="s">
        <v>139</v>
      </c>
      <c r="E410" s="38"/>
      <c r="F410" s="189" t="s">
        <v>557</v>
      </c>
      <c r="G410" s="38"/>
      <c r="H410" s="38"/>
      <c r="I410" s="185"/>
      <c r="J410" s="38"/>
      <c r="K410" s="38"/>
      <c r="L410" s="41"/>
      <c r="M410" s="186"/>
      <c r="N410" s="187"/>
      <c r="O410" s="66"/>
      <c r="P410" s="66"/>
      <c r="Q410" s="66"/>
      <c r="R410" s="66"/>
      <c r="S410" s="66"/>
      <c r="T410" s="67"/>
      <c r="U410" s="36"/>
      <c r="V410" s="36"/>
      <c r="W410" s="36"/>
      <c r="X410" s="36"/>
      <c r="Y410" s="36"/>
      <c r="Z410" s="36"/>
      <c r="AA410" s="36"/>
      <c r="AB410" s="36"/>
      <c r="AC410" s="36"/>
      <c r="AD410" s="36"/>
      <c r="AE410" s="36"/>
      <c r="AT410" s="19" t="s">
        <v>139</v>
      </c>
      <c r="AU410" s="19" t="s">
        <v>81</v>
      </c>
    </row>
    <row r="411" spans="1:65" s="2" customFormat="1" ht="16.5" customHeight="1">
      <c r="A411" s="36"/>
      <c r="B411" s="37"/>
      <c r="C411" s="170" t="s">
        <v>558</v>
      </c>
      <c r="D411" s="170" t="s">
        <v>130</v>
      </c>
      <c r="E411" s="171" t="s">
        <v>559</v>
      </c>
      <c r="F411" s="172" t="s">
        <v>560</v>
      </c>
      <c r="G411" s="173" t="s">
        <v>133</v>
      </c>
      <c r="H411" s="174">
        <v>0.51900000000000002</v>
      </c>
      <c r="I411" s="175"/>
      <c r="J411" s="176">
        <f>ROUND(I411*H411,2)</f>
        <v>0</v>
      </c>
      <c r="K411" s="172" t="s">
        <v>134</v>
      </c>
      <c r="L411" s="41"/>
      <c r="M411" s="177" t="s">
        <v>19</v>
      </c>
      <c r="N411" s="178" t="s">
        <v>45</v>
      </c>
      <c r="O411" s="66"/>
      <c r="P411" s="179">
        <f>O411*H411</f>
        <v>0</v>
      </c>
      <c r="Q411" s="179">
        <v>2.3010199999999998</v>
      </c>
      <c r="R411" s="179">
        <f>Q411*H411</f>
        <v>1.1942293799999999</v>
      </c>
      <c r="S411" s="179">
        <v>0</v>
      </c>
      <c r="T411" s="180">
        <f>S411*H411</f>
        <v>0</v>
      </c>
      <c r="U411" s="36"/>
      <c r="V411" s="36"/>
      <c r="W411" s="36"/>
      <c r="X411" s="36"/>
      <c r="Y411" s="36"/>
      <c r="Z411" s="36"/>
      <c r="AA411" s="36"/>
      <c r="AB411" s="36"/>
      <c r="AC411" s="36"/>
      <c r="AD411" s="36"/>
      <c r="AE411" s="36"/>
      <c r="AR411" s="181" t="s">
        <v>135</v>
      </c>
      <c r="AT411" s="181" t="s">
        <v>130</v>
      </c>
      <c r="AU411" s="181" t="s">
        <v>81</v>
      </c>
      <c r="AY411" s="19" t="s">
        <v>128</v>
      </c>
      <c r="BE411" s="182">
        <f>IF(N411="základní",J411,0)</f>
        <v>0</v>
      </c>
      <c r="BF411" s="182">
        <f>IF(N411="snížená",J411,0)</f>
        <v>0</v>
      </c>
      <c r="BG411" s="182">
        <f>IF(N411="zákl. přenesená",J411,0)</f>
        <v>0</v>
      </c>
      <c r="BH411" s="182">
        <f>IF(N411="sníž. přenesená",J411,0)</f>
        <v>0</v>
      </c>
      <c r="BI411" s="182">
        <f>IF(N411="nulová",J411,0)</f>
        <v>0</v>
      </c>
      <c r="BJ411" s="19" t="s">
        <v>79</v>
      </c>
      <c r="BK411" s="182">
        <f>ROUND(I411*H411,2)</f>
        <v>0</v>
      </c>
      <c r="BL411" s="19" t="s">
        <v>135</v>
      </c>
      <c r="BM411" s="181" t="s">
        <v>561</v>
      </c>
    </row>
    <row r="412" spans="1:65" s="2" customFormat="1" ht="11.25">
      <c r="A412" s="36"/>
      <c r="B412" s="37"/>
      <c r="C412" s="38"/>
      <c r="D412" s="183" t="s">
        <v>137</v>
      </c>
      <c r="E412" s="38"/>
      <c r="F412" s="184" t="s">
        <v>562</v>
      </c>
      <c r="G412" s="38"/>
      <c r="H412" s="38"/>
      <c r="I412" s="185"/>
      <c r="J412" s="38"/>
      <c r="K412" s="38"/>
      <c r="L412" s="41"/>
      <c r="M412" s="186"/>
      <c r="N412" s="187"/>
      <c r="O412" s="66"/>
      <c r="P412" s="66"/>
      <c r="Q412" s="66"/>
      <c r="R412" s="66"/>
      <c r="S412" s="66"/>
      <c r="T412" s="67"/>
      <c r="U412" s="36"/>
      <c r="V412" s="36"/>
      <c r="W412" s="36"/>
      <c r="X412" s="36"/>
      <c r="Y412" s="36"/>
      <c r="Z412" s="36"/>
      <c r="AA412" s="36"/>
      <c r="AB412" s="36"/>
      <c r="AC412" s="36"/>
      <c r="AD412" s="36"/>
      <c r="AE412" s="36"/>
      <c r="AT412" s="19" t="s">
        <v>137</v>
      </c>
      <c r="AU412" s="19" t="s">
        <v>81</v>
      </c>
    </row>
    <row r="413" spans="1:65" s="2" customFormat="1" ht="11.25">
      <c r="A413" s="36"/>
      <c r="B413" s="37"/>
      <c r="C413" s="38"/>
      <c r="D413" s="188" t="s">
        <v>139</v>
      </c>
      <c r="E413" s="38"/>
      <c r="F413" s="189" t="s">
        <v>563</v>
      </c>
      <c r="G413" s="38"/>
      <c r="H413" s="38"/>
      <c r="I413" s="185"/>
      <c r="J413" s="38"/>
      <c r="K413" s="38"/>
      <c r="L413" s="41"/>
      <c r="M413" s="186"/>
      <c r="N413" s="187"/>
      <c r="O413" s="66"/>
      <c r="P413" s="66"/>
      <c r="Q413" s="66"/>
      <c r="R413" s="66"/>
      <c r="S413" s="66"/>
      <c r="T413" s="67"/>
      <c r="U413" s="36"/>
      <c r="V413" s="36"/>
      <c r="W413" s="36"/>
      <c r="X413" s="36"/>
      <c r="Y413" s="36"/>
      <c r="Z413" s="36"/>
      <c r="AA413" s="36"/>
      <c r="AB413" s="36"/>
      <c r="AC413" s="36"/>
      <c r="AD413" s="36"/>
      <c r="AE413" s="36"/>
      <c r="AT413" s="19" t="s">
        <v>139</v>
      </c>
      <c r="AU413" s="19" t="s">
        <v>81</v>
      </c>
    </row>
    <row r="414" spans="1:65" s="15" customFormat="1" ht="11.25">
      <c r="B414" s="212"/>
      <c r="C414" s="213"/>
      <c r="D414" s="183" t="s">
        <v>141</v>
      </c>
      <c r="E414" s="214" t="s">
        <v>19</v>
      </c>
      <c r="F414" s="215" t="s">
        <v>564</v>
      </c>
      <c r="G414" s="213"/>
      <c r="H414" s="214" t="s">
        <v>19</v>
      </c>
      <c r="I414" s="216"/>
      <c r="J414" s="213"/>
      <c r="K414" s="213"/>
      <c r="L414" s="217"/>
      <c r="M414" s="218"/>
      <c r="N414" s="219"/>
      <c r="O414" s="219"/>
      <c r="P414" s="219"/>
      <c r="Q414" s="219"/>
      <c r="R414" s="219"/>
      <c r="S414" s="219"/>
      <c r="T414" s="220"/>
      <c r="AT414" s="221" t="s">
        <v>141</v>
      </c>
      <c r="AU414" s="221" t="s">
        <v>81</v>
      </c>
      <c r="AV414" s="15" t="s">
        <v>79</v>
      </c>
      <c r="AW414" s="15" t="s">
        <v>35</v>
      </c>
      <c r="AX414" s="15" t="s">
        <v>74</v>
      </c>
      <c r="AY414" s="221" t="s">
        <v>128</v>
      </c>
    </row>
    <row r="415" spans="1:65" s="13" customFormat="1" ht="11.25">
      <c r="B415" s="190"/>
      <c r="C415" s="191"/>
      <c r="D415" s="183" t="s">
        <v>141</v>
      </c>
      <c r="E415" s="192" t="s">
        <v>19</v>
      </c>
      <c r="F415" s="193" t="s">
        <v>565</v>
      </c>
      <c r="G415" s="191"/>
      <c r="H415" s="194">
        <v>0.219</v>
      </c>
      <c r="I415" s="195"/>
      <c r="J415" s="191"/>
      <c r="K415" s="191"/>
      <c r="L415" s="196"/>
      <c r="M415" s="197"/>
      <c r="N415" s="198"/>
      <c r="O415" s="198"/>
      <c r="P415" s="198"/>
      <c r="Q415" s="198"/>
      <c r="R415" s="198"/>
      <c r="S415" s="198"/>
      <c r="T415" s="199"/>
      <c r="AT415" s="200" t="s">
        <v>141</v>
      </c>
      <c r="AU415" s="200" t="s">
        <v>81</v>
      </c>
      <c r="AV415" s="13" t="s">
        <v>81</v>
      </c>
      <c r="AW415" s="13" t="s">
        <v>35</v>
      </c>
      <c r="AX415" s="13" t="s">
        <v>74</v>
      </c>
      <c r="AY415" s="200" t="s">
        <v>128</v>
      </c>
    </row>
    <row r="416" spans="1:65" s="15" customFormat="1" ht="11.25">
      <c r="B416" s="212"/>
      <c r="C416" s="213"/>
      <c r="D416" s="183" t="s">
        <v>141</v>
      </c>
      <c r="E416" s="214" t="s">
        <v>19</v>
      </c>
      <c r="F416" s="215" t="s">
        <v>566</v>
      </c>
      <c r="G416" s="213"/>
      <c r="H416" s="214" t="s">
        <v>19</v>
      </c>
      <c r="I416" s="216"/>
      <c r="J416" s="213"/>
      <c r="K416" s="213"/>
      <c r="L416" s="217"/>
      <c r="M416" s="218"/>
      <c r="N416" s="219"/>
      <c r="O416" s="219"/>
      <c r="P416" s="219"/>
      <c r="Q416" s="219"/>
      <c r="R416" s="219"/>
      <c r="S416" s="219"/>
      <c r="T416" s="220"/>
      <c r="AT416" s="221" t="s">
        <v>141</v>
      </c>
      <c r="AU416" s="221" t="s">
        <v>81</v>
      </c>
      <c r="AV416" s="15" t="s">
        <v>79</v>
      </c>
      <c r="AW416" s="15" t="s">
        <v>35</v>
      </c>
      <c r="AX416" s="15" t="s">
        <v>74</v>
      </c>
      <c r="AY416" s="221" t="s">
        <v>128</v>
      </c>
    </row>
    <row r="417" spans="1:65" s="13" customFormat="1" ht="11.25">
      <c r="B417" s="190"/>
      <c r="C417" s="191"/>
      <c r="D417" s="183" t="s">
        <v>141</v>
      </c>
      <c r="E417" s="192" t="s">
        <v>19</v>
      </c>
      <c r="F417" s="193" t="s">
        <v>567</v>
      </c>
      <c r="G417" s="191"/>
      <c r="H417" s="194">
        <v>0.3</v>
      </c>
      <c r="I417" s="195"/>
      <c r="J417" s="191"/>
      <c r="K417" s="191"/>
      <c r="L417" s="196"/>
      <c r="M417" s="197"/>
      <c r="N417" s="198"/>
      <c r="O417" s="198"/>
      <c r="P417" s="198"/>
      <c r="Q417" s="198"/>
      <c r="R417" s="198"/>
      <c r="S417" s="198"/>
      <c r="T417" s="199"/>
      <c r="AT417" s="200" t="s">
        <v>141</v>
      </c>
      <c r="AU417" s="200" t="s">
        <v>81</v>
      </c>
      <c r="AV417" s="13" t="s">
        <v>81</v>
      </c>
      <c r="AW417" s="13" t="s">
        <v>35</v>
      </c>
      <c r="AX417" s="13" t="s">
        <v>74</v>
      </c>
      <c r="AY417" s="200" t="s">
        <v>128</v>
      </c>
    </row>
    <row r="418" spans="1:65" s="14" customFormat="1" ht="11.25">
      <c r="B418" s="201"/>
      <c r="C418" s="202"/>
      <c r="D418" s="183" t="s">
        <v>141</v>
      </c>
      <c r="E418" s="203" t="s">
        <v>19</v>
      </c>
      <c r="F418" s="204" t="s">
        <v>143</v>
      </c>
      <c r="G418" s="202"/>
      <c r="H418" s="205">
        <v>0.51900000000000002</v>
      </c>
      <c r="I418" s="206"/>
      <c r="J418" s="202"/>
      <c r="K418" s="202"/>
      <c r="L418" s="207"/>
      <c r="M418" s="208"/>
      <c r="N418" s="209"/>
      <c r="O418" s="209"/>
      <c r="P418" s="209"/>
      <c r="Q418" s="209"/>
      <c r="R418" s="209"/>
      <c r="S418" s="209"/>
      <c r="T418" s="210"/>
      <c r="AT418" s="211" t="s">
        <v>141</v>
      </c>
      <c r="AU418" s="211" t="s">
        <v>81</v>
      </c>
      <c r="AV418" s="14" t="s">
        <v>135</v>
      </c>
      <c r="AW418" s="14" t="s">
        <v>35</v>
      </c>
      <c r="AX418" s="14" t="s">
        <v>79</v>
      </c>
      <c r="AY418" s="211" t="s">
        <v>128</v>
      </c>
    </row>
    <row r="419" spans="1:65" s="2" customFormat="1" ht="16.5" customHeight="1">
      <c r="A419" s="36"/>
      <c r="B419" s="37"/>
      <c r="C419" s="170" t="s">
        <v>568</v>
      </c>
      <c r="D419" s="170" t="s">
        <v>130</v>
      </c>
      <c r="E419" s="171" t="s">
        <v>569</v>
      </c>
      <c r="F419" s="172" t="s">
        <v>570</v>
      </c>
      <c r="G419" s="173" t="s">
        <v>304</v>
      </c>
      <c r="H419" s="174">
        <v>48.7</v>
      </c>
      <c r="I419" s="175"/>
      <c r="J419" s="176">
        <f>ROUND(I419*H419,2)</f>
        <v>0</v>
      </c>
      <c r="K419" s="172" t="s">
        <v>134</v>
      </c>
      <c r="L419" s="41"/>
      <c r="M419" s="177" t="s">
        <v>19</v>
      </c>
      <c r="N419" s="178" t="s">
        <v>45</v>
      </c>
      <c r="O419" s="66"/>
      <c r="P419" s="179">
        <f>O419*H419</f>
        <v>0</v>
      </c>
      <c r="Q419" s="179">
        <v>9.0000000000000006E-5</v>
      </c>
      <c r="R419" s="179">
        <f>Q419*H419</f>
        <v>4.3830000000000006E-3</v>
      </c>
      <c r="S419" s="179">
        <v>0</v>
      </c>
      <c r="T419" s="180">
        <f>S419*H419</f>
        <v>0</v>
      </c>
      <c r="U419" s="36"/>
      <c r="V419" s="36"/>
      <c r="W419" s="36"/>
      <c r="X419" s="36"/>
      <c r="Y419" s="36"/>
      <c r="Z419" s="36"/>
      <c r="AA419" s="36"/>
      <c r="AB419" s="36"/>
      <c r="AC419" s="36"/>
      <c r="AD419" s="36"/>
      <c r="AE419" s="36"/>
      <c r="AR419" s="181" t="s">
        <v>135</v>
      </c>
      <c r="AT419" s="181" t="s">
        <v>130</v>
      </c>
      <c r="AU419" s="181" t="s">
        <v>81</v>
      </c>
      <c r="AY419" s="19" t="s">
        <v>128</v>
      </c>
      <c r="BE419" s="182">
        <f>IF(N419="základní",J419,0)</f>
        <v>0</v>
      </c>
      <c r="BF419" s="182">
        <f>IF(N419="snížená",J419,0)</f>
        <v>0</v>
      </c>
      <c r="BG419" s="182">
        <f>IF(N419="zákl. přenesená",J419,0)</f>
        <v>0</v>
      </c>
      <c r="BH419" s="182">
        <f>IF(N419="sníž. přenesená",J419,0)</f>
        <v>0</v>
      </c>
      <c r="BI419" s="182">
        <f>IF(N419="nulová",J419,0)</f>
        <v>0</v>
      </c>
      <c r="BJ419" s="19" t="s">
        <v>79</v>
      </c>
      <c r="BK419" s="182">
        <f>ROUND(I419*H419,2)</f>
        <v>0</v>
      </c>
      <c r="BL419" s="19" t="s">
        <v>135</v>
      </c>
      <c r="BM419" s="181" t="s">
        <v>571</v>
      </c>
    </row>
    <row r="420" spans="1:65" s="2" customFormat="1" ht="11.25">
      <c r="A420" s="36"/>
      <c r="B420" s="37"/>
      <c r="C420" s="38"/>
      <c r="D420" s="183" t="s">
        <v>137</v>
      </c>
      <c r="E420" s="38"/>
      <c r="F420" s="184" t="s">
        <v>572</v>
      </c>
      <c r="G420" s="38"/>
      <c r="H420" s="38"/>
      <c r="I420" s="185"/>
      <c r="J420" s="38"/>
      <c r="K420" s="38"/>
      <c r="L420" s="41"/>
      <c r="M420" s="186"/>
      <c r="N420" s="187"/>
      <c r="O420" s="66"/>
      <c r="P420" s="66"/>
      <c r="Q420" s="66"/>
      <c r="R420" s="66"/>
      <c r="S420" s="66"/>
      <c r="T420" s="67"/>
      <c r="U420" s="36"/>
      <c r="V420" s="36"/>
      <c r="W420" s="36"/>
      <c r="X420" s="36"/>
      <c r="Y420" s="36"/>
      <c r="Z420" s="36"/>
      <c r="AA420" s="36"/>
      <c r="AB420" s="36"/>
      <c r="AC420" s="36"/>
      <c r="AD420" s="36"/>
      <c r="AE420" s="36"/>
      <c r="AT420" s="19" t="s">
        <v>137</v>
      </c>
      <c r="AU420" s="19" t="s">
        <v>81</v>
      </c>
    </row>
    <row r="421" spans="1:65" s="2" customFormat="1" ht="11.25">
      <c r="A421" s="36"/>
      <c r="B421" s="37"/>
      <c r="C421" s="38"/>
      <c r="D421" s="188" t="s">
        <v>139</v>
      </c>
      <c r="E421" s="38"/>
      <c r="F421" s="189" t="s">
        <v>573</v>
      </c>
      <c r="G421" s="38"/>
      <c r="H421" s="38"/>
      <c r="I421" s="185"/>
      <c r="J421" s="38"/>
      <c r="K421" s="38"/>
      <c r="L421" s="41"/>
      <c r="M421" s="186"/>
      <c r="N421" s="187"/>
      <c r="O421" s="66"/>
      <c r="P421" s="66"/>
      <c r="Q421" s="66"/>
      <c r="R421" s="66"/>
      <c r="S421" s="66"/>
      <c r="T421" s="67"/>
      <c r="U421" s="36"/>
      <c r="V421" s="36"/>
      <c r="W421" s="36"/>
      <c r="X421" s="36"/>
      <c r="Y421" s="36"/>
      <c r="Z421" s="36"/>
      <c r="AA421" s="36"/>
      <c r="AB421" s="36"/>
      <c r="AC421" s="36"/>
      <c r="AD421" s="36"/>
      <c r="AE421" s="36"/>
      <c r="AT421" s="19" t="s">
        <v>139</v>
      </c>
      <c r="AU421" s="19" t="s">
        <v>81</v>
      </c>
    </row>
    <row r="422" spans="1:65" s="15" customFormat="1" ht="11.25">
      <c r="B422" s="212"/>
      <c r="C422" s="213"/>
      <c r="D422" s="183" t="s">
        <v>141</v>
      </c>
      <c r="E422" s="214" t="s">
        <v>19</v>
      </c>
      <c r="F422" s="215" t="s">
        <v>153</v>
      </c>
      <c r="G422" s="213"/>
      <c r="H422" s="214" t="s">
        <v>19</v>
      </c>
      <c r="I422" s="216"/>
      <c r="J422" s="213"/>
      <c r="K422" s="213"/>
      <c r="L422" s="217"/>
      <c r="M422" s="218"/>
      <c r="N422" s="219"/>
      <c r="O422" s="219"/>
      <c r="P422" s="219"/>
      <c r="Q422" s="219"/>
      <c r="R422" s="219"/>
      <c r="S422" s="219"/>
      <c r="T422" s="220"/>
      <c r="AT422" s="221" t="s">
        <v>141</v>
      </c>
      <c r="AU422" s="221" t="s">
        <v>81</v>
      </c>
      <c r="AV422" s="15" t="s">
        <v>79</v>
      </c>
      <c r="AW422" s="15" t="s">
        <v>35</v>
      </c>
      <c r="AX422" s="15" t="s">
        <v>74</v>
      </c>
      <c r="AY422" s="221" t="s">
        <v>128</v>
      </c>
    </row>
    <row r="423" spans="1:65" s="13" customFormat="1" ht="11.25">
      <c r="B423" s="190"/>
      <c r="C423" s="191"/>
      <c r="D423" s="183" t="s">
        <v>141</v>
      </c>
      <c r="E423" s="192" t="s">
        <v>19</v>
      </c>
      <c r="F423" s="193" t="s">
        <v>574</v>
      </c>
      <c r="G423" s="191"/>
      <c r="H423" s="194">
        <v>48.7</v>
      </c>
      <c r="I423" s="195"/>
      <c r="J423" s="191"/>
      <c r="K423" s="191"/>
      <c r="L423" s="196"/>
      <c r="M423" s="197"/>
      <c r="N423" s="198"/>
      <c r="O423" s="198"/>
      <c r="P423" s="198"/>
      <c r="Q423" s="198"/>
      <c r="R423" s="198"/>
      <c r="S423" s="198"/>
      <c r="T423" s="199"/>
      <c r="AT423" s="200" t="s">
        <v>141</v>
      </c>
      <c r="AU423" s="200" t="s">
        <v>81</v>
      </c>
      <c r="AV423" s="13" t="s">
        <v>81</v>
      </c>
      <c r="AW423" s="13" t="s">
        <v>35</v>
      </c>
      <c r="AX423" s="13" t="s">
        <v>74</v>
      </c>
      <c r="AY423" s="200" t="s">
        <v>128</v>
      </c>
    </row>
    <row r="424" spans="1:65" s="14" customFormat="1" ht="11.25">
      <c r="B424" s="201"/>
      <c r="C424" s="202"/>
      <c r="D424" s="183" t="s">
        <v>141</v>
      </c>
      <c r="E424" s="203" t="s">
        <v>19</v>
      </c>
      <c r="F424" s="204" t="s">
        <v>143</v>
      </c>
      <c r="G424" s="202"/>
      <c r="H424" s="205">
        <v>48.7</v>
      </c>
      <c r="I424" s="206"/>
      <c r="J424" s="202"/>
      <c r="K424" s="202"/>
      <c r="L424" s="207"/>
      <c r="M424" s="208"/>
      <c r="N424" s="209"/>
      <c r="O424" s="209"/>
      <c r="P424" s="209"/>
      <c r="Q424" s="209"/>
      <c r="R424" s="209"/>
      <c r="S424" s="209"/>
      <c r="T424" s="210"/>
      <c r="AT424" s="211" t="s">
        <v>141</v>
      </c>
      <c r="AU424" s="211" t="s">
        <v>81</v>
      </c>
      <c r="AV424" s="14" t="s">
        <v>135</v>
      </c>
      <c r="AW424" s="14" t="s">
        <v>35</v>
      </c>
      <c r="AX424" s="14" t="s">
        <v>79</v>
      </c>
      <c r="AY424" s="211" t="s">
        <v>128</v>
      </c>
    </row>
    <row r="425" spans="1:65" s="12" customFormat="1" ht="22.9" customHeight="1">
      <c r="B425" s="154"/>
      <c r="C425" s="155"/>
      <c r="D425" s="156" t="s">
        <v>73</v>
      </c>
      <c r="E425" s="168" t="s">
        <v>196</v>
      </c>
      <c r="F425" s="168" t="s">
        <v>575</v>
      </c>
      <c r="G425" s="155"/>
      <c r="H425" s="155"/>
      <c r="I425" s="158"/>
      <c r="J425" s="169">
        <f>BK425</f>
        <v>0</v>
      </c>
      <c r="K425" s="155"/>
      <c r="L425" s="160"/>
      <c r="M425" s="161"/>
      <c r="N425" s="162"/>
      <c r="O425" s="162"/>
      <c r="P425" s="163">
        <f>SUM(P426:P489)</f>
        <v>0</v>
      </c>
      <c r="Q425" s="162"/>
      <c r="R425" s="163">
        <f>SUM(R426:R489)</f>
        <v>7.1862928999999998</v>
      </c>
      <c r="S425" s="162"/>
      <c r="T425" s="164">
        <f>SUM(T426:T489)</f>
        <v>68.446815000000001</v>
      </c>
      <c r="AR425" s="165" t="s">
        <v>79</v>
      </c>
      <c r="AT425" s="166" t="s">
        <v>73</v>
      </c>
      <c r="AU425" s="166" t="s">
        <v>79</v>
      </c>
      <c r="AY425" s="165" t="s">
        <v>128</v>
      </c>
      <c r="BK425" s="167">
        <f>SUM(BK426:BK489)</f>
        <v>0</v>
      </c>
    </row>
    <row r="426" spans="1:65" s="2" customFormat="1" ht="16.5" customHeight="1">
      <c r="A426" s="36"/>
      <c r="B426" s="37"/>
      <c r="C426" s="170" t="s">
        <v>576</v>
      </c>
      <c r="D426" s="170" t="s">
        <v>130</v>
      </c>
      <c r="E426" s="171" t="s">
        <v>577</v>
      </c>
      <c r="F426" s="172" t="s">
        <v>578</v>
      </c>
      <c r="G426" s="173" t="s">
        <v>304</v>
      </c>
      <c r="H426" s="174">
        <v>11.8</v>
      </c>
      <c r="I426" s="175"/>
      <c r="J426" s="176">
        <f>ROUND(I426*H426,2)</f>
        <v>0</v>
      </c>
      <c r="K426" s="172" t="s">
        <v>134</v>
      </c>
      <c r="L426" s="41"/>
      <c r="M426" s="177" t="s">
        <v>19</v>
      </c>
      <c r="N426" s="178" t="s">
        <v>45</v>
      </c>
      <c r="O426" s="66"/>
      <c r="P426" s="179">
        <f>O426*H426</f>
        <v>0</v>
      </c>
      <c r="Q426" s="179">
        <v>0.1295</v>
      </c>
      <c r="R426" s="179">
        <f>Q426*H426</f>
        <v>1.5281000000000002</v>
      </c>
      <c r="S426" s="179">
        <v>0</v>
      </c>
      <c r="T426" s="180">
        <f>S426*H426</f>
        <v>0</v>
      </c>
      <c r="U426" s="36"/>
      <c r="V426" s="36"/>
      <c r="W426" s="36"/>
      <c r="X426" s="36"/>
      <c r="Y426" s="36"/>
      <c r="Z426" s="36"/>
      <c r="AA426" s="36"/>
      <c r="AB426" s="36"/>
      <c r="AC426" s="36"/>
      <c r="AD426" s="36"/>
      <c r="AE426" s="36"/>
      <c r="AR426" s="181" t="s">
        <v>135</v>
      </c>
      <c r="AT426" s="181" t="s">
        <v>130</v>
      </c>
      <c r="AU426" s="181" t="s">
        <v>81</v>
      </c>
      <c r="AY426" s="19" t="s">
        <v>128</v>
      </c>
      <c r="BE426" s="182">
        <f>IF(N426="základní",J426,0)</f>
        <v>0</v>
      </c>
      <c r="BF426" s="182">
        <f>IF(N426="snížená",J426,0)</f>
        <v>0</v>
      </c>
      <c r="BG426" s="182">
        <f>IF(N426="zákl. přenesená",J426,0)</f>
        <v>0</v>
      </c>
      <c r="BH426" s="182">
        <f>IF(N426="sníž. přenesená",J426,0)</f>
        <v>0</v>
      </c>
      <c r="BI426" s="182">
        <f>IF(N426="nulová",J426,0)</f>
        <v>0</v>
      </c>
      <c r="BJ426" s="19" t="s">
        <v>79</v>
      </c>
      <c r="BK426" s="182">
        <f>ROUND(I426*H426,2)</f>
        <v>0</v>
      </c>
      <c r="BL426" s="19" t="s">
        <v>135</v>
      </c>
      <c r="BM426" s="181" t="s">
        <v>579</v>
      </c>
    </row>
    <row r="427" spans="1:65" s="2" customFormat="1" ht="19.5">
      <c r="A427" s="36"/>
      <c r="B427" s="37"/>
      <c r="C427" s="38"/>
      <c r="D427" s="183" t="s">
        <v>137</v>
      </c>
      <c r="E427" s="38"/>
      <c r="F427" s="184" t="s">
        <v>580</v>
      </c>
      <c r="G427" s="38"/>
      <c r="H427" s="38"/>
      <c r="I427" s="185"/>
      <c r="J427" s="38"/>
      <c r="K427" s="38"/>
      <c r="L427" s="41"/>
      <c r="M427" s="186"/>
      <c r="N427" s="187"/>
      <c r="O427" s="66"/>
      <c r="P427" s="66"/>
      <c r="Q427" s="66"/>
      <c r="R427" s="66"/>
      <c r="S427" s="66"/>
      <c r="T427" s="67"/>
      <c r="U427" s="36"/>
      <c r="V427" s="36"/>
      <c r="W427" s="36"/>
      <c r="X427" s="36"/>
      <c r="Y427" s="36"/>
      <c r="Z427" s="36"/>
      <c r="AA427" s="36"/>
      <c r="AB427" s="36"/>
      <c r="AC427" s="36"/>
      <c r="AD427" s="36"/>
      <c r="AE427" s="36"/>
      <c r="AT427" s="19" t="s">
        <v>137</v>
      </c>
      <c r="AU427" s="19" t="s">
        <v>81</v>
      </c>
    </row>
    <row r="428" spans="1:65" s="2" customFormat="1" ht="11.25">
      <c r="A428" s="36"/>
      <c r="B428" s="37"/>
      <c r="C428" s="38"/>
      <c r="D428" s="188" t="s">
        <v>139</v>
      </c>
      <c r="E428" s="38"/>
      <c r="F428" s="189" t="s">
        <v>581</v>
      </c>
      <c r="G428" s="38"/>
      <c r="H428" s="38"/>
      <c r="I428" s="185"/>
      <c r="J428" s="38"/>
      <c r="K428" s="38"/>
      <c r="L428" s="41"/>
      <c r="M428" s="186"/>
      <c r="N428" s="187"/>
      <c r="O428" s="66"/>
      <c r="P428" s="66"/>
      <c r="Q428" s="66"/>
      <c r="R428" s="66"/>
      <c r="S428" s="66"/>
      <c r="T428" s="67"/>
      <c r="U428" s="36"/>
      <c r="V428" s="36"/>
      <c r="W428" s="36"/>
      <c r="X428" s="36"/>
      <c r="Y428" s="36"/>
      <c r="Z428" s="36"/>
      <c r="AA428" s="36"/>
      <c r="AB428" s="36"/>
      <c r="AC428" s="36"/>
      <c r="AD428" s="36"/>
      <c r="AE428" s="36"/>
      <c r="AT428" s="19" t="s">
        <v>139</v>
      </c>
      <c r="AU428" s="19" t="s">
        <v>81</v>
      </c>
    </row>
    <row r="429" spans="1:65" s="15" customFormat="1" ht="11.25">
      <c r="B429" s="212"/>
      <c r="C429" s="213"/>
      <c r="D429" s="183" t="s">
        <v>141</v>
      </c>
      <c r="E429" s="214" t="s">
        <v>19</v>
      </c>
      <c r="F429" s="215" t="s">
        <v>582</v>
      </c>
      <c r="G429" s="213"/>
      <c r="H429" s="214" t="s">
        <v>19</v>
      </c>
      <c r="I429" s="216"/>
      <c r="J429" s="213"/>
      <c r="K429" s="213"/>
      <c r="L429" s="217"/>
      <c r="M429" s="218"/>
      <c r="N429" s="219"/>
      <c r="O429" s="219"/>
      <c r="P429" s="219"/>
      <c r="Q429" s="219"/>
      <c r="R429" s="219"/>
      <c r="S429" s="219"/>
      <c r="T429" s="220"/>
      <c r="AT429" s="221" t="s">
        <v>141</v>
      </c>
      <c r="AU429" s="221" t="s">
        <v>81</v>
      </c>
      <c r="AV429" s="15" t="s">
        <v>79</v>
      </c>
      <c r="AW429" s="15" t="s">
        <v>35</v>
      </c>
      <c r="AX429" s="15" t="s">
        <v>74</v>
      </c>
      <c r="AY429" s="221" t="s">
        <v>128</v>
      </c>
    </row>
    <row r="430" spans="1:65" s="13" customFormat="1" ht="11.25">
      <c r="B430" s="190"/>
      <c r="C430" s="191"/>
      <c r="D430" s="183" t="s">
        <v>141</v>
      </c>
      <c r="E430" s="192" t="s">
        <v>19</v>
      </c>
      <c r="F430" s="193" t="s">
        <v>583</v>
      </c>
      <c r="G430" s="191"/>
      <c r="H430" s="194">
        <v>11.8</v>
      </c>
      <c r="I430" s="195"/>
      <c r="J430" s="191"/>
      <c r="K430" s="191"/>
      <c r="L430" s="196"/>
      <c r="M430" s="197"/>
      <c r="N430" s="198"/>
      <c r="O430" s="198"/>
      <c r="P430" s="198"/>
      <c r="Q430" s="198"/>
      <c r="R430" s="198"/>
      <c r="S430" s="198"/>
      <c r="T430" s="199"/>
      <c r="AT430" s="200" t="s">
        <v>141</v>
      </c>
      <c r="AU430" s="200" t="s">
        <v>81</v>
      </c>
      <c r="AV430" s="13" t="s">
        <v>81</v>
      </c>
      <c r="AW430" s="13" t="s">
        <v>35</v>
      </c>
      <c r="AX430" s="13" t="s">
        <v>74</v>
      </c>
      <c r="AY430" s="200" t="s">
        <v>128</v>
      </c>
    </row>
    <row r="431" spans="1:65" s="14" customFormat="1" ht="11.25">
      <c r="B431" s="201"/>
      <c r="C431" s="202"/>
      <c r="D431" s="183" t="s">
        <v>141</v>
      </c>
      <c r="E431" s="203" t="s">
        <v>19</v>
      </c>
      <c r="F431" s="204" t="s">
        <v>143</v>
      </c>
      <c r="G431" s="202"/>
      <c r="H431" s="205">
        <v>11.8</v>
      </c>
      <c r="I431" s="206"/>
      <c r="J431" s="202"/>
      <c r="K431" s="202"/>
      <c r="L431" s="207"/>
      <c r="M431" s="208"/>
      <c r="N431" s="209"/>
      <c r="O431" s="209"/>
      <c r="P431" s="209"/>
      <c r="Q431" s="209"/>
      <c r="R431" s="209"/>
      <c r="S431" s="209"/>
      <c r="T431" s="210"/>
      <c r="AT431" s="211" t="s">
        <v>141</v>
      </c>
      <c r="AU431" s="211" t="s">
        <v>81</v>
      </c>
      <c r="AV431" s="14" t="s">
        <v>135</v>
      </c>
      <c r="AW431" s="14" t="s">
        <v>35</v>
      </c>
      <c r="AX431" s="14" t="s">
        <v>79</v>
      </c>
      <c r="AY431" s="211" t="s">
        <v>128</v>
      </c>
    </row>
    <row r="432" spans="1:65" s="2" customFormat="1" ht="16.5" customHeight="1">
      <c r="A432" s="36"/>
      <c r="B432" s="37"/>
      <c r="C432" s="222" t="s">
        <v>584</v>
      </c>
      <c r="D432" s="222" t="s">
        <v>197</v>
      </c>
      <c r="E432" s="223" t="s">
        <v>585</v>
      </c>
      <c r="F432" s="224" t="s">
        <v>586</v>
      </c>
      <c r="G432" s="225" t="s">
        <v>304</v>
      </c>
      <c r="H432" s="226">
        <v>12.036</v>
      </c>
      <c r="I432" s="227"/>
      <c r="J432" s="228">
        <f>ROUND(I432*H432,2)</f>
        <v>0</v>
      </c>
      <c r="K432" s="224" t="s">
        <v>134</v>
      </c>
      <c r="L432" s="229"/>
      <c r="M432" s="230" t="s">
        <v>19</v>
      </c>
      <c r="N432" s="231" t="s">
        <v>45</v>
      </c>
      <c r="O432" s="66"/>
      <c r="P432" s="179">
        <f>O432*H432</f>
        <v>0</v>
      </c>
      <c r="Q432" s="179">
        <v>4.4999999999999998E-2</v>
      </c>
      <c r="R432" s="179">
        <f>Q432*H432</f>
        <v>0.54161999999999999</v>
      </c>
      <c r="S432" s="179">
        <v>0</v>
      </c>
      <c r="T432" s="180">
        <f>S432*H432</f>
        <v>0</v>
      </c>
      <c r="U432" s="36"/>
      <c r="V432" s="36"/>
      <c r="W432" s="36"/>
      <c r="X432" s="36"/>
      <c r="Y432" s="36"/>
      <c r="Z432" s="36"/>
      <c r="AA432" s="36"/>
      <c r="AB432" s="36"/>
      <c r="AC432" s="36"/>
      <c r="AD432" s="36"/>
      <c r="AE432" s="36"/>
      <c r="AR432" s="181" t="s">
        <v>189</v>
      </c>
      <c r="AT432" s="181" t="s">
        <v>197</v>
      </c>
      <c r="AU432" s="181" t="s">
        <v>81</v>
      </c>
      <c r="AY432" s="19" t="s">
        <v>128</v>
      </c>
      <c r="BE432" s="182">
        <f>IF(N432="základní",J432,0)</f>
        <v>0</v>
      </c>
      <c r="BF432" s="182">
        <f>IF(N432="snížená",J432,0)</f>
        <v>0</v>
      </c>
      <c r="BG432" s="182">
        <f>IF(N432="zákl. přenesená",J432,0)</f>
        <v>0</v>
      </c>
      <c r="BH432" s="182">
        <f>IF(N432="sníž. přenesená",J432,0)</f>
        <v>0</v>
      </c>
      <c r="BI432" s="182">
        <f>IF(N432="nulová",J432,0)</f>
        <v>0</v>
      </c>
      <c r="BJ432" s="19" t="s">
        <v>79</v>
      </c>
      <c r="BK432" s="182">
        <f>ROUND(I432*H432,2)</f>
        <v>0</v>
      </c>
      <c r="BL432" s="19" t="s">
        <v>135</v>
      </c>
      <c r="BM432" s="181" t="s">
        <v>587</v>
      </c>
    </row>
    <row r="433" spans="1:65" s="2" customFormat="1" ht="11.25">
      <c r="A433" s="36"/>
      <c r="B433" s="37"/>
      <c r="C433" s="38"/>
      <c r="D433" s="183" t="s">
        <v>137</v>
      </c>
      <c r="E433" s="38"/>
      <c r="F433" s="184" t="s">
        <v>586</v>
      </c>
      <c r="G433" s="38"/>
      <c r="H433" s="38"/>
      <c r="I433" s="185"/>
      <c r="J433" s="38"/>
      <c r="K433" s="38"/>
      <c r="L433" s="41"/>
      <c r="M433" s="186"/>
      <c r="N433" s="187"/>
      <c r="O433" s="66"/>
      <c r="P433" s="66"/>
      <c r="Q433" s="66"/>
      <c r="R433" s="66"/>
      <c r="S433" s="66"/>
      <c r="T433" s="67"/>
      <c r="U433" s="36"/>
      <c r="V433" s="36"/>
      <c r="W433" s="36"/>
      <c r="X433" s="36"/>
      <c r="Y433" s="36"/>
      <c r="Z433" s="36"/>
      <c r="AA433" s="36"/>
      <c r="AB433" s="36"/>
      <c r="AC433" s="36"/>
      <c r="AD433" s="36"/>
      <c r="AE433" s="36"/>
      <c r="AT433" s="19" t="s">
        <v>137</v>
      </c>
      <c r="AU433" s="19" t="s">
        <v>81</v>
      </c>
    </row>
    <row r="434" spans="1:65" s="13" customFormat="1" ht="11.25">
      <c r="B434" s="190"/>
      <c r="C434" s="191"/>
      <c r="D434" s="183" t="s">
        <v>141</v>
      </c>
      <c r="E434" s="192" t="s">
        <v>19</v>
      </c>
      <c r="F434" s="193" t="s">
        <v>588</v>
      </c>
      <c r="G434" s="191"/>
      <c r="H434" s="194">
        <v>12.036</v>
      </c>
      <c r="I434" s="195"/>
      <c r="J434" s="191"/>
      <c r="K434" s="191"/>
      <c r="L434" s="196"/>
      <c r="M434" s="197"/>
      <c r="N434" s="198"/>
      <c r="O434" s="198"/>
      <c r="P434" s="198"/>
      <c r="Q434" s="198"/>
      <c r="R434" s="198"/>
      <c r="S434" s="198"/>
      <c r="T434" s="199"/>
      <c r="AT434" s="200" t="s">
        <v>141</v>
      </c>
      <c r="AU434" s="200" t="s">
        <v>81</v>
      </c>
      <c r="AV434" s="13" t="s">
        <v>81</v>
      </c>
      <c r="AW434" s="13" t="s">
        <v>35</v>
      </c>
      <c r="AX434" s="13" t="s">
        <v>74</v>
      </c>
      <c r="AY434" s="200" t="s">
        <v>128</v>
      </c>
    </row>
    <row r="435" spans="1:65" s="14" customFormat="1" ht="11.25">
      <c r="B435" s="201"/>
      <c r="C435" s="202"/>
      <c r="D435" s="183" t="s">
        <v>141</v>
      </c>
      <c r="E435" s="203" t="s">
        <v>19</v>
      </c>
      <c r="F435" s="204" t="s">
        <v>143</v>
      </c>
      <c r="G435" s="202"/>
      <c r="H435" s="205">
        <v>12.036</v>
      </c>
      <c r="I435" s="206"/>
      <c r="J435" s="202"/>
      <c r="K435" s="202"/>
      <c r="L435" s="207"/>
      <c r="M435" s="208"/>
      <c r="N435" s="209"/>
      <c r="O435" s="209"/>
      <c r="P435" s="209"/>
      <c r="Q435" s="209"/>
      <c r="R435" s="209"/>
      <c r="S435" s="209"/>
      <c r="T435" s="210"/>
      <c r="AT435" s="211" t="s">
        <v>141</v>
      </c>
      <c r="AU435" s="211" t="s">
        <v>81</v>
      </c>
      <c r="AV435" s="14" t="s">
        <v>135</v>
      </c>
      <c r="AW435" s="14" t="s">
        <v>35</v>
      </c>
      <c r="AX435" s="14" t="s">
        <v>79</v>
      </c>
      <c r="AY435" s="211" t="s">
        <v>128</v>
      </c>
    </row>
    <row r="436" spans="1:65" s="2" customFormat="1" ht="16.5" customHeight="1">
      <c r="A436" s="36"/>
      <c r="B436" s="37"/>
      <c r="C436" s="170" t="s">
        <v>589</v>
      </c>
      <c r="D436" s="170" t="s">
        <v>130</v>
      </c>
      <c r="E436" s="171" t="s">
        <v>590</v>
      </c>
      <c r="F436" s="172" t="s">
        <v>591</v>
      </c>
      <c r="G436" s="173" t="s">
        <v>304</v>
      </c>
      <c r="H436" s="174">
        <v>39.5</v>
      </c>
      <c r="I436" s="175"/>
      <c r="J436" s="176">
        <f>ROUND(I436*H436,2)</f>
        <v>0</v>
      </c>
      <c r="K436" s="172" t="s">
        <v>134</v>
      </c>
      <c r="L436" s="41"/>
      <c r="M436" s="177" t="s">
        <v>19</v>
      </c>
      <c r="N436" s="178" t="s">
        <v>45</v>
      </c>
      <c r="O436" s="66"/>
      <c r="P436" s="179">
        <f>O436*H436</f>
        <v>0</v>
      </c>
      <c r="Q436" s="179">
        <v>0.10095</v>
      </c>
      <c r="R436" s="179">
        <f>Q436*H436</f>
        <v>3.9875249999999998</v>
      </c>
      <c r="S436" s="179">
        <v>0</v>
      </c>
      <c r="T436" s="180">
        <f>S436*H436</f>
        <v>0</v>
      </c>
      <c r="U436" s="36"/>
      <c r="V436" s="36"/>
      <c r="W436" s="36"/>
      <c r="X436" s="36"/>
      <c r="Y436" s="36"/>
      <c r="Z436" s="36"/>
      <c r="AA436" s="36"/>
      <c r="AB436" s="36"/>
      <c r="AC436" s="36"/>
      <c r="AD436" s="36"/>
      <c r="AE436" s="36"/>
      <c r="AR436" s="181" t="s">
        <v>135</v>
      </c>
      <c r="AT436" s="181" t="s">
        <v>130</v>
      </c>
      <c r="AU436" s="181" t="s">
        <v>81</v>
      </c>
      <c r="AY436" s="19" t="s">
        <v>128</v>
      </c>
      <c r="BE436" s="182">
        <f>IF(N436="základní",J436,0)</f>
        <v>0</v>
      </c>
      <c r="BF436" s="182">
        <f>IF(N436="snížená",J436,0)</f>
        <v>0</v>
      </c>
      <c r="BG436" s="182">
        <f>IF(N436="zákl. přenesená",J436,0)</f>
        <v>0</v>
      </c>
      <c r="BH436" s="182">
        <f>IF(N436="sníž. přenesená",J436,0)</f>
        <v>0</v>
      </c>
      <c r="BI436" s="182">
        <f>IF(N436="nulová",J436,0)</f>
        <v>0</v>
      </c>
      <c r="BJ436" s="19" t="s">
        <v>79</v>
      </c>
      <c r="BK436" s="182">
        <f>ROUND(I436*H436,2)</f>
        <v>0</v>
      </c>
      <c r="BL436" s="19" t="s">
        <v>135</v>
      </c>
      <c r="BM436" s="181" t="s">
        <v>592</v>
      </c>
    </row>
    <row r="437" spans="1:65" s="2" customFormat="1" ht="19.5">
      <c r="A437" s="36"/>
      <c r="B437" s="37"/>
      <c r="C437" s="38"/>
      <c r="D437" s="183" t="s">
        <v>137</v>
      </c>
      <c r="E437" s="38"/>
      <c r="F437" s="184" t="s">
        <v>593</v>
      </c>
      <c r="G437" s="38"/>
      <c r="H437" s="38"/>
      <c r="I437" s="185"/>
      <c r="J437" s="38"/>
      <c r="K437" s="38"/>
      <c r="L437" s="41"/>
      <c r="M437" s="186"/>
      <c r="N437" s="187"/>
      <c r="O437" s="66"/>
      <c r="P437" s="66"/>
      <c r="Q437" s="66"/>
      <c r="R437" s="66"/>
      <c r="S437" s="66"/>
      <c r="T437" s="67"/>
      <c r="U437" s="36"/>
      <c r="V437" s="36"/>
      <c r="W437" s="36"/>
      <c r="X437" s="36"/>
      <c r="Y437" s="36"/>
      <c r="Z437" s="36"/>
      <c r="AA437" s="36"/>
      <c r="AB437" s="36"/>
      <c r="AC437" s="36"/>
      <c r="AD437" s="36"/>
      <c r="AE437" s="36"/>
      <c r="AT437" s="19" t="s">
        <v>137</v>
      </c>
      <c r="AU437" s="19" t="s">
        <v>81</v>
      </c>
    </row>
    <row r="438" spans="1:65" s="2" customFormat="1" ht="11.25">
      <c r="A438" s="36"/>
      <c r="B438" s="37"/>
      <c r="C438" s="38"/>
      <c r="D438" s="188" t="s">
        <v>139</v>
      </c>
      <c r="E438" s="38"/>
      <c r="F438" s="189" t="s">
        <v>594</v>
      </c>
      <c r="G438" s="38"/>
      <c r="H438" s="38"/>
      <c r="I438" s="185"/>
      <c r="J438" s="38"/>
      <c r="K438" s="38"/>
      <c r="L438" s="41"/>
      <c r="M438" s="186"/>
      <c r="N438" s="187"/>
      <c r="O438" s="66"/>
      <c r="P438" s="66"/>
      <c r="Q438" s="66"/>
      <c r="R438" s="66"/>
      <c r="S438" s="66"/>
      <c r="T438" s="67"/>
      <c r="U438" s="36"/>
      <c r="V438" s="36"/>
      <c r="W438" s="36"/>
      <c r="X438" s="36"/>
      <c r="Y438" s="36"/>
      <c r="Z438" s="36"/>
      <c r="AA438" s="36"/>
      <c r="AB438" s="36"/>
      <c r="AC438" s="36"/>
      <c r="AD438" s="36"/>
      <c r="AE438" s="36"/>
      <c r="AT438" s="19" t="s">
        <v>139</v>
      </c>
      <c r="AU438" s="19" t="s">
        <v>81</v>
      </c>
    </row>
    <row r="439" spans="1:65" s="15" customFormat="1" ht="11.25">
      <c r="B439" s="212"/>
      <c r="C439" s="213"/>
      <c r="D439" s="183" t="s">
        <v>141</v>
      </c>
      <c r="E439" s="214" t="s">
        <v>19</v>
      </c>
      <c r="F439" s="215" t="s">
        <v>595</v>
      </c>
      <c r="G439" s="213"/>
      <c r="H439" s="214" t="s">
        <v>19</v>
      </c>
      <c r="I439" s="216"/>
      <c r="J439" s="213"/>
      <c r="K439" s="213"/>
      <c r="L439" s="217"/>
      <c r="M439" s="218"/>
      <c r="N439" s="219"/>
      <c r="O439" s="219"/>
      <c r="P439" s="219"/>
      <c r="Q439" s="219"/>
      <c r="R439" s="219"/>
      <c r="S439" s="219"/>
      <c r="T439" s="220"/>
      <c r="AT439" s="221" t="s">
        <v>141</v>
      </c>
      <c r="AU439" s="221" t="s">
        <v>81</v>
      </c>
      <c r="AV439" s="15" t="s">
        <v>79</v>
      </c>
      <c r="AW439" s="15" t="s">
        <v>35</v>
      </c>
      <c r="AX439" s="15" t="s">
        <v>74</v>
      </c>
      <c r="AY439" s="221" t="s">
        <v>128</v>
      </c>
    </row>
    <row r="440" spans="1:65" s="13" customFormat="1" ht="11.25">
      <c r="B440" s="190"/>
      <c r="C440" s="191"/>
      <c r="D440" s="183" t="s">
        <v>141</v>
      </c>
      <c r="E440" s="192" t="s">
        <v>19</v>
      </c>
      <c r="F440" s="193" t="s">
        <v>596</v>
      </c>
      <c r="G440" s="191"/>
      <c r="H440" s="194">
        <v>39.5</v>
      </c>
      <c r="I440" s="195"/>
      <c r="J440" s="191"/>
      <c r="K440" s="191"/>
      <c r="L440" s="196"/>
      <c r="M440" s="197"/>
      <c r="N440" s="198"/>
      <c r="O440" s="198"/>
      <c r="P440" s="198"/>
      <c r="Q440" s="198"/>
      <c r="R440" s="198"/>
      <c r="S440" s="198"/>
      <c r="T440" s="199"/>
      <c r="AT440" s="200" t="s">
        <v>141</v>
      </c>
      <c r="AU440" s="200" t="s">
        <v>81</v>
      </c>
      <c r="AV440" s="13" t="s">
        <v>81</v>
      </c>
      <c r="AW440" s="13" t="s">
        <v>35</v>
      </c>
      <c r="AX440" s="13" t="s">
        <v>74</v>
      </c>
      <c r="AY440" s="200" t="s">
        <v>128</v>
      </c>
    </row>
    <row r="441" spans="1:65" s="14" customFormat="1" ht="11.25">
      <c r="B441" s="201"/>
      <c r="C441" s="202"/>
      <c r="D441" s="183" t="s">
        <v>141</v>
      </c>
      <c r="E441" s="203" t="s">
        <v>19</v>
      </c>
      <c r="F441" s="204" t="s">
        <v>143</v>
      </c>
      <c r="G441" s="202"/>
      <c r="H441" s="205">
        <v>39.5</v>
      </c>
      <c r="I441" s="206"/>
      <c r="J441" s="202"/>
      <c r="K441" s="202"/>
      <c r="L441" s="207"/>
      <c r="M441" s="208"/>
      <c r="N441" s="209"/>
      <c r="O441" s="209"/>
      <c r="P441" s="209"/>
      <c r="Q441" s="209"/>
      <c r="R441" s="209"/>
      <c r="S441" s="209"/>
      <c r="T441" s="210"/>
      <c r="AT441" s="211" t="s">
        <v>141</v>
      </c>
      <c r="AU441" s="211" t="s">
        <v>81</v>
      </c>
      <c r="AV441" s="14" t="s">
        <v>135</v>
      </c>
      <c r="AW441" s="14" t="s">
        <v>35</v>
      </c>
      <c r="AX441" s="14" t="s">
        <v>79</v>
      </c>
      <c r="AY441" s="211" t="s">
        <v>128</v>
      </c>
    </row>
    <row r="442" spans="1:65" s="2" customFormat="1" ht="16.5" customHeight="1">
      <c r="A442" s="36"/>
      <c r="B442" s="37"/>
      <c r="C442" s="222" t="s">
        <v>597</v>
      </c>
      <c r="D442" s="222" t="s">
        <v>197</v>
      </c>
      <c r="E442" s="223" t="s">
        <v>598</v>
      </c>
      <c r="F442" s="224" t="s">
        <v>599</v>
      </c>
      <c r="G442" s="225" t="s">
        <v>304</v>
      </c>
      <c r="H442" s="226">
        <v>39.5</v>
      </c>
      <c r="I442" s="227"/>
      <c r="J442" s="228">
        <f>ROUND(I442*H442,2)</f>
        <v>0</v>
      </c>
      <c r="K442" s="224" t="s">
        <v>134</v>
      </c>
      <c r="L442" s="229"/>
      <c r="M442" s="230" t="s">
        <v>19</v>
      </c>
      <c r="N442" s="231" t="s">
        <v>45</v>
      </c>
      <c r="O442" s="66"/>
      <c r="P442" s="179">
        <f>O442*H442</f>
        <v>0</v>
      </c>
      <c r="Q442" s="179">
        <v>2.8000000000000001E-2</v>
      </c>
      <c r="R442" s="179">
        <f>Q442*H442</f>
        <v>1.1060000000000001</v>
      </c>
      <c r="S442" s="179">
        <v>0</v>
      </c>
      <c r="T442" s="180">
        <f>S442*H442</f>
        <v>0</v>
      </c>
      <c r="U442" s="36"/>
      <c r="V442" s="36"/>
      <c r="W442" s="36"/>
      <c r="X442" s="36"/>
      <c r="Y442" s="36"/>
      <c r="Z442" s="36"/>
      <c r="AA442" s="36"/>
      <c r="AB442" s="36"/>
      <c r="AC442" s="36"/>
      <c r="AD442" s="36"/>
      <c r="AE442" s="36"/>
      <c r="AR442" s="181" t="s">
        <v>189</v>
      </c>
      <c r="AT442" s="181" t="s">
        <v>197</v>
      </c>
      <c r="AU442" s="181" t="s">
        <v>81</v>
      </c>
      <c r="AY442" s="19" t="s">
        <v>128</v>
      </c>
      <c r="BE442" s="182">
        <f>IF(N442="základní",J442,0)</f>
        <v>0</v>
      </c>
      <c r="BF442" s="182">
        <f>IF(N442="snížená",J442,0)</f>
        <v>0</v>
      </c>
      <c r="BG442" s="182">
        <f>IF(N442="zákl. přenesená",J442,0)</f>
        <v>0</v>
      </c>
      <c r="BH442" s="182">
        <f>IF(N442="sníž. přenesená",J442,0)</f>
        <v>0</v>
      </c>
      <c r="BI442" s="182">
        <f>IF(N442="nulová",J442,0)</f>
        <v>0</v>
      </c>
      <c r="BJ442" s="19" t="s">
        <v>79</v>
      </c>
      <c r="BK442" s="182">
        <f>ROUND(I442*H442,2)</f>
        <v>0</v>
      </c>
      <c r="BL442" s="19" t="s">
        <v>135</v>
      </c>
      <c r="BM442" s="181" t="s">
        <v>600</v>
      </c>
    </row>
    <row r="443" spans="1:65" s="2" customFormat="1" ht="11.25">
      <c r="A443" s="36"/>
      <c r="B443" s="37"/>
      <c r="C443" s="38"/>
      <c r="D443" s="183" t="s">
        <v>137</v>
      </c>
      <c r="E443" s="38"/>
      <c r="F443" s="184" t="s">
        <v>599</v>
      </c>
      <c r="G443" s="38"/>
      <c r="H443" s="38"/>
      <c r="I443" s="185"/>
      <c r="J443" s="38"/>
      <c r="K443" s="38"/>
      <c r="L443" s="41"/>
      <c r="M443" s="186"/>
      <c r="N443" s="187"/>
      <c r="O443" s="66"/>
      <c r="P443" s="66"/>
      <c r="Q443" s="66"/>
      <c r="R443" s="66"/>
      <c r="S443" s="66"/>
      <c r="T443" s="67"/>
      <c r="U443" s="36"/>
      <c r="V443" s="36"/>
      <c r="W443" s="36"/>
      <c r="X443" s="36"/>
      <c r="Y443" s="36"/>
      <c r="Z443" s="36"/>
      <c r="AA443" s="36"/>
      <c r="AB443" s="36"/>
      <c r="AC443" s="36"/>
      <c r="AD443" s="36"/>
      <c r="AE443" s="36"/>
      <c r="AT443" s="19" t="s">
        <v>137</v>
      </c>
      <c r="AU443" s="19" t="s">
        <v>81</v>
      </c>
    </row>
    <row r="444" spans="1:65" s="2" customFormat="1" ht="16.5" customHeight="1">
      <c r="A444" s="36"/>
      <c r="B444" s="37"/>
      <c r="C444" s="170" t="s">
        <v>601</v>
      </c>
      <c r="D444" s="170" t="s">
        <v>130</v>
      </c>
      <c r="E444" s="171" t="s">
        <v>602</v>
      </c>
      <c r="F444" s="172" t="s">
        <v>603</v>
      </c>
      <c r="G444" s="173" t="s">
        <v>304</v>
      </c>
      <c r="H444" s="174">
        <v>7</v>
      </c>
      <c r="I444" s="175"/>
      <c r="J444" s="176">
        <f>ROUND(I444*H444,2)</f>
        <v>0</v>
      </c>
      <c r="K444" s="172" t="s">
        <v>134</v>
      </c>
      <c r="L444" s="41"/>
      <c r="M444" s="177" t="s">
        <v>19</v>
      </c>
      <c r="N444" s="178" t="s">
        <v>45</v>
      </c>
      <c r="O444" s="66"/>
      <c r="P444" s="179">
        <f>O444*H444</f>
        <v>0</v>
      </c>
      <c r="Q444" s="179">
        <v>0</v>
      </c>
      <c r="R444" s="179">
        <f>Q444*H444</f>
        <v>0</v>
      </c>
      <c r="S444" s="179">
        <v>0</v>
      </c>
      <c r="T444" s="180">
        <f>S444*H444</f>
        <v>0</v>
      </c>
      <c r="U444" s="36"/>
      <c r="V444" s="36"/>
      <c r="W444" s="36"/>
      <c r="X444" s="36"/>
      <c r="Y444" s="36"/>
      <c r="Z444" s="36"/>
      <c r="AA444" s="36"/>
      <c r="AB444" s="36"/>
      <c r="AC444" s="36"/>
      <c r="AD444" s="36"/>
      <c r="AE444" s="36"/>
      <c r="AR444" s="181" t="s">
        <v>135</v>
      </c>
      <c r="AT444" s="181" t="s">
        <v>130</v>
      </c>
      <c r="AU444" s="181" t="s">
        <v>81</v>
      </c>
      <c r="AY444" s="19" t="s">
        <v>128</v>
      </c>
      <c r="BE444" s="182">
        <f>IF(N444="základní",J444,0)</f>
        <v>0</v>
      </c>
      <c r="BF444" s="182">
        <f>IF(N444="snížená",J444,0)</f>
        <v>0</v>
      </c>
      <c r="BG444" s="182">
        <f>IF(N444="zákl. přenesená",J444,0)</f>
        <v>0</v>
      </c>
      <c r="BH444" s="182">
        <f>IF(N444="sníž. přenesená",J444,0)</f>
        <v>0</v>
      </c>
      <c r="BI444" s="182">
        <f>IF(N444="nulová",J444,0)</f>
        <v>0</v>
      </c>
      <c r="BJ444" s="19" t="s">
        <v>79</v>
      </c>
      <c r="BK444" s="182">
        <f>ROUND(I444*H444,2)</f>
        <v>0</v>
      </c>
      <c r="BL444" s="19" t="s">
        <v>135</v>
      </c>
      <c r="BM444" s="181" t="s">
        <v>604</v>
      </c>
    </row>
    <row r="445" spans="1:65" s="2" customFormat="1" ht="11.25">
      <c r="A445" s="36"/>
      <c r="B445" s="37"/>
      <c r="C445" s="38"/>
      <c r="D445" s="183" t="s">
        <v>137</v>
      </c>
      <c r="E445" s="38"/>
      <c r="F445" s="184" t="s">
        <v>605</v>
      </c>
      <c r="G445" s="38"/>
      <c r="H445" s="38"/>
      <c r="I445" s="185"/>
      <c r="J445" s="38"/>
      <c r="K445" s="38"/>
      <c r="L445" s="41"/>
      <c r="M445" s="186"/>
      <c r="N445" s="187"/>
      <c r="O445" s="66"/>
      <c r="P445" s="66"/>
      <c r="Q445" s="66"/>
      <c r="R445" s="66"/>
      <c r="S445" s="66"/>
      <c r="T445" s="67"/>
      <c r="U445" s="36"/>
      <c r="V445" s="36"/>
      <c r="W445" s="36"/>
      <c r="X445" s="36"/>
      <c r="Y445" s="36"/>
      <c r="Z445" s="36"/>
      <c r="AA445" s="36"/>
      <c r="AB445" s="36"/>
      <c r="AC445" s="36"/>
      <c r="AD445" s="36"/>
      <c r="AE445" s="36"/>
      <c r="AT445" s="19" t="s">
        <v>137</v>
      </c>
      <c r="AU445" s="19" t="s">
        <v>81</v>
      </c>
    </row>
    <row r="446" spans="1:65" s="2" customFormat="1" ht="11.25">
      <c r="A446" s="36"/>
      <c r="B446" s="37"/>
      <c r="C446" s="38"/>
      <c r="D446" s="188" t="s">
        <v>139</v>
      </c>
      <c r="E446" s="38"/>
      <c r="F446" s="189" t="s">
        <v>606</v>
      </c>
      <c r="G446" s="38"/>
      <c r="H446" s="38"/>
      <c r="I446" s="185"/>
      <c r="J446" s="38"/>
      <c r="K446" s="38"/>
      <c r="L446" s="41"/>
      <c r="M446" s="186"/>
      <c r="N446" s="187"/>
      <c r="O446" s="66"/>
      <c r="P446" s="66"/>
      <c r="Q446" s="66"/>
      <c r="R446" s="66"/>
      <c r="S446" s="66"/>
      <c r="T446" s="67"/>
      <c r="U446" s="36"/>
      <c r="V446" s="36"/>
      <c r="W446" s="36"/>
      <c r="X446" s="36"/>
      <c r="Y446" s="36"/>
      <c r="Z446" s="36"/>
      <c r="AA446" s="36"/>
      <c r="AB446" s="36"/>
      <c r="AC446" s="36"/>
      <c r="AD446" s="36"/>
      <c r="AE446" s="36"/>
      <c r="AT446" s="19" t="s">
        <v>139</v>
      </c>
      <c r="AU446" s="19" t="s">
        <v>81</v>
      </c>
    </row>
    <row r="447" spans="1:65" s="13" customFormat="1" ht="11.25">
      <c r="B447" s="190"/>
      <c r="C447" s="191"/>
      <c r="D447" s="183" t="s">
        <v>141</v>
      </c>
      <c r="E447" s="192" t="s">
        <v>19</v>
      </c>
      <c r="F447" s="193" t="s">
        <v>607</v>
      </c>
      <c r="G447" s="191"/>
      <c r="H447" s="194">
        <v>7</v>
      </c>
      <c r="I447" s="195"/>
      <c r="J447" s="191"/>
      <c r="K447" s="191"/>
      <c r="L447" s="196"/>
      <c r="M447" s="197"/>
      <c r="N447" s="198"/>
      <c r="O447" s="198"/>
      <c r="P447" s="198"/>
      <c r="Q447" s="198"/>
      <c r="R447" s="198"/>
      <c r="S447" s="198"/>
      <c r="T447" s="199"/>
      <c r="AT447" s="200" t="s">
        <v>141</v>
      </c>
      <c r="AU447" s="200" t="s">
        <v>81</v>
      </c>
      <c r="AV447" s="13" t="s">
        <v>81</v>
      </c>
      <c r="AW447" s="13" t="s">
        <v>35</v>
      </c>
      <c r="AX447" s="13" t="s">
        <v>74</v>
      </c>
      <c r="AY447" s="200" t="s">
        <v>128</v>
      </c>
    </row>
    <row r="448" spans="1:65" s="14" customFormat="1" ht="11.25">
      <c r="B448" s="201"/>
      <c r="C448" s="202"/>
      <c r="D448" s="183" t="s">
        <v>141</v>
      </c>
      <c r="E448" s="203" t="s">
        <v>19</v>
      </c>
      <c r="F448" s="204" t="s">
        <v>143</v>
      </c>
      <c r="G448" s="202"/>
      <c r="H448" s="205">
        <v>7</v>
      </c>
      <c r="I448" s="206"/>
      <c r="J448" s="202"/>
      <c r="K448" s="202"/>
      <c r="L448" s="207"/>
      <c r="M448" s="208"/>
      <c r="N448" s="209"/>
      <c r="O448" s="209"/>
      <c r="P448" s="209"/>
      <c r="Q448" s="209"/>
      <c r="R448" s="209"/>
      <c r="S448" s="209"/>
      <c r="T448" s="210"/>
      <c r="AT448" s="211" t="s">
        <v>141</v>
      </c>
      <c r="AU448" s="211" t="s">
        <v>81</v>
      </c>
      <c r="AV448" s="14" t="s">
        <v>135</v>
      </c>
      <c r="AW448" s="14" t="s">
        <v>35</v>
      </c>
      <c r="AX448" s="14" t="s">
        <v>79</v>
      </c>
      <c r="AY448" s="211" t="s">
        <v>128</v>
      </c>
    </row>
    <row r="449" spans="1:65" s="2" customFormat="1" ht="21.75" customHeight="1">
      <c r="A449" s="36"/>
      <c r="B449" s="37"/>
      <c r="C449" s="170" t="s">
        <v>608</v>
      </c>
      <c r="D449" s="170" t="s">
        <v>130</v>
      </c>
      <c r="E449" s="171" t="s">
        <v>609</v>
      </c>
      <c r="F449" s="172" t="s">
        <v>610</v>
      </c>
      <c r="G449" s="173" t="s">
        <v>205</v>
      </c>
      <c r="H449" s="174">
        <v>66.150000000000006</v>
      </c>
      <c r="I449" s="175"/>
      <c r="J449" s="176">
        <f>ROUND(I449*H449,2)</f>
        <v>0</v>
      </c>
      <c r="K449" s="172" t="s">
        <v>134</v>
      </c>
      <c r="L449" s="41"/>
      <c r="M449" s="177" t="s">
        <v>19</v>
      </c>
      <c r="N449" s="178" t="s">
        <v>45</v>
      </c>
      <c r="O449" s="66"/>
      <c r="P449" s="179">
        <f>O449*H449</f>
        <v>0</v>
      </c>
      <c r="Q449" s="179">
        <v>1.2999999999999999E-4</v>
      </c>
      <c r="R449" s="179">
        <f>Q449*H449</f>
        <v>8.5994999999999995E-3</v>
      </c>
      <c r="S449" s="179">
        <v>0</v>
      </c>
      <c r="T449" s="180">
        <f>S449*H449</f>
        <v>0</v>
      </c>
      <c r="U449" s="36"/>
      <c r="V449" s="36"/>
      <c r="W449" s="36"/>
      <c r="X449" s="36"/>
      <c r="Y449" s="36"/>
      <c r="Z449" s="36"/>
      <c r="AA449" s="36"/>
      <c r="AB449" s="36"/>
      <c r="AC449" s="36"/>
      <c r="AD449" s="36"/>
      <c r="AE449" s="36"/>
      <c r="AR449" s="181" t="s">
        <v>135</v>
      </c>
      <c r="AT449" s="181" t="s">
        <v>130</v>
      </c>
      <c r="AU449" s="181" t="s">
        <v>81</v>
      </c>
      <c r="AY449" s="19" t="s">
        <v>128</v>
      </c>
      <c r="BE449" s="182">
        <f>IF(N449="základní",J449,0)</f>
        <v>0</v>
      </c>
      <c r="BF449" s="182">
        <f>IF(N449="snížená",J449,0)</f>
        <v>0</v>
      </c>
      <c r="BG449" s="182">
        <f>IF(N449="zákl. přenesená",J449,0)</f>
        <v>0</v>
      </c>
      <c r="BH449" s="182">
        <f>IF(N449="sníž. přenesená",J449,0)</f>
        <v>0</v>
      </c>
      <c r="BI449" s="182">
        <f>IF(N449="nulová",J449,0)</f>
        <v>0</v>
      </c>
      <c r="BJ449" s="19" t="s">
        <v>79</v>
      </c>
      <c r="BK449" s="182">
        <f>ROUND(I449*H449,2)</f>
        <v>0</v>
      </c>
      <c r="BL449" s="19" t="s">
        <v>135</v>
      </c>
      <c r="BM449" s="181" t="s">
        <v>611</v>
      </c>
    </row>
    <row r="450" spans="1:65" s="2" customFormat="1" ht="11.25">
      <c r="A450" s="36"/>
      <c r="B450" s="37"/>
      <c r="C450" s="38"/>
      <c r="D450" s="183" t="s">
        <v>137</v>
      </c>
      <c r="E450" s="38"/>
      <c r="F450" s="184" t="s">
        <v>612</v>
      </c>
      <c r="G450" s="38"/>
      <c r="H450" s="38"/>
      <c r="I450" s="185"/>
      <c r="J450" s="38"/>
      <c r="K450" s="38"/>
      <c r="L450" s="41"/>
      <c r="M450" s="186"/>
      <c r="N450" s="187"/>
      <c r="O450" s="66"/>
      <c r="P450" s="66"/>
      <c r="Q450" s="66"/>
      <c r="R450" s="66"/>
      <c r="S450" s="66"/>
      <c r="T450" s="67"/>
      <c r="U450" s="36"/>
      <c r="V450" s="36"/>
      <c r="W450" s="36"/>
      <c r="X450" s="36"/>
      <c r="Y450" s="36"/>
      <c r="Z450" s="36"/>
      <c r="AA450" s="36"/>
      <c r="AB450" s="36"/>
      <c r="AC450" s="36"/>
      <c r="AD450" s="36"/>
      <c r="AE450" s="36"/>
      <c r="AT450" s="19" t="s">
        <v>137</v>
      </c>
      <c r="AU450" s="19" t="s">
        <v>81</v>
      </c>
    </row>
    <row r="451" spans="1:65" s="2" customFormat="1" ht="11.25">
      <c r="A451" s="36"/>
      <c r="B451" s="37"/>
      <c r="C451" s="38"/>
      <c r="D451" s="188" t="s">
        <v>139</v>
      </c>
      <c r="E451" s="38"/>
      <c r="F451" s="189" t="s">
        <v>613</v>
      </c>
      <c r="G451" s="38"/>
      <c r="H451" s="38"/>
      <c r="I451" s="185"/>
      <c r="J451" s="38"/>
      <c r="K451" s="38"/>
      <c r="L451" s="41"/>
      <c r="M451" s="186"/>
      <c r="N451" s="187"/>
      <c r="O451" s="66"/>
      <c r="P451" s="66"/>
      <c r="Q451" s="66"/>
      <c r="R451" s="66"/>
      <c r="S451" s="66"/>
      <c r="T451" s="67"/>
      <c r="U451" s="36"/>
      <c r="V451" s="36"/>
      <c r="W451" s="36"/>
      <c r="X451" s="36"/>
      <c r="Y451" s="36"/>
      <c r="Z451" s="36"/>
      <c r="AA451" s="36"/>
      <c r="AB451" s="36"/>
      <c r="AC451" s="36"/>
      <c r="AD451" s="36"/>
      <c r="AE451" s="36"/>
      <c r="AT451" s="19" t="s">
        <v>139</v>
      </c>
      <c r="AU451" s="19" t="s">
        <v>81</v>
      </c>
    </row>
    <row r="452" spans="1:65" s="13" customFormat="1" ht="11.25">
      <c r="B452" s="190"/>
      <c r="C452" s="191"/>
      <c r="D452" s="183" t="s">
        <v>141</v>
      </c>
      <c r="E452" s="192" t="s">
        <v>19</v>
      </c>
      <c r="F452" s="193" t="s">
        <v>614</v>
      </c>
      <c r="G452" s="191"/>
      <c r="H452" s="194">
        <v>66.150000000000006</v>
      </c>
      <c r="I452" s="195"/>
      <c r="J452" s="191"/>
      <c r="K452" s="191"/>
      <c r="L452" s="196"/>
      <c r="M452" s="197"/>
      <c r="N452" s="198"/>
      <c r="O452" s="198"/>
      <c r="P452" s="198"/>
      <c r="Q452" s="198"/>
      <c r="R452" s="198"/>
      <c r="S452" s="198"/>
      <c r="T452" s="199"/>
      <c r="AT452" s="200" t="s">
        <v>141</v>
      </c>
      <c r="AU452" s="200" t="s">
        <v>81</v>
      </c>
      <c r="AV452" s="13" t="s">
        <v>81</v>
      </c>
      <c r="AW452" s="13" t="s">
        <v>35</v>
      </c>
      <c r="AX452" s="13" t="s">
        <v>74</v>
      </c>
      <c r="AY452" s="200" t="s">
        <v>128</v>
      </c>
    </row>
    <row r="453" spans="1:65" s="14" customFormat="1" ht="11.25">
      <c r="B453" s="201"/>
      <c r="C453" s="202"/>
      <c r="D453" s="183" t="s">
        <v>141</v>
      </c>
      <c r="E453" s="203" t="s">
        <v>19</v>
      </c>
      <c r="F453" s="204" t="s">
        <v>143</v>
      </c>
      <c r="G453" s="202"/>
      <c r="H453" s="205">
        <v>66.150000000000006</v>
      </c>
      <c r="I453" s="206"/>
      <c r="J453" s="202"/>
      <c r="K453" s="202"/>
      <c r="L453" s="207"/>
      <c r="M453" s="208"/>
      <c r="N453" s="209"/>
      <c r="O453" s="209"/>
      <c r="P453" s="209"/>
      <c r="Q453" s="209"/>
      <c r="R453" s="209"/>
      <c r="S453" s="209"/>
      <c r="T453" s="210"/>
      <c r="AT453" s="211" t="s">
        <v>141</v>
      </c>
      <c r="AU453" s="211" t="s">
        <v>81</v>
      </c>
      <c r="AV453" s="14" t="s">
        <v>135</v>
      </c>
      <c r="AW453" s="14" t="s">
        <v>35</v>
      </c>
      <c r="AX453" s="14" t="s">
        <v>79</v>
      </c>
      <c r="AY453" s="211" t="s">
        <v>128</v>
      </c>
    </row>
    <row r="454" spans="1:65" s="2" customFormat="1" ht="16.5" customHeight="1">
      <c r="A454" s="36"/>
      <c r="B454" s="37"/>
      <c r="C454" s="170" t="s">
        <v>615</v>
      </c>
      <c r="D454" s="170" t="s">
        <v>130</v>
      </c>
      <c r="E454" s="171" t="s">
        <v>616</v>
      </c>
      <c r="F454" s="172" t="s">
        <v>617</v>
      </c>
      <c r="G454" s="173" t="s">
        <v>205</v>
      </c>
      <c r="H454" s="174">
        <v>56.71</v>
      </c>
      <c r="I454" s="175"/>
      <c r="J454" s="176">
        <f>ROUND(I454*H454,2)</f>
        <v>0</v>
      </c>
      <c r="K454" s="172" t="s">
        <v>134</v>
      </c>
      <c r="L454" s="41"/>
      <c r="M454" s="177" t="s">
        <v>19</v>
      </c>
      <c r="N454" s="178" t="s">
        <v>45</v>
      </c>
      <c r="O454" s="66"/>
      <c r="P454" s="179">
        <f>O454*H454</f>
        <v>0</v>
      </c>
      <c r="Q454" s="179">
        <v>4.0000000000000003E-5</v>
      </c>
      <c r="R454" s="179">
        <f>Q454*H454</f>
        <v>2.2684000000000003E-3</v>
      </c>
      <c r="S454" s="179">
        <v>0</v>
      </c>
      <c r="T454" s="180">
        <f>S454*H454</f>
        <v>0</v>
      </c>
      <c r="U454" s="36"/>
      <c r="V454" s="36"/>
      <c r="W454" s="36"/>
      <c r="X454" s="36"/>
      <c r="Y454" s="36"/>
      <c r="Z454" s="36"/>
      <c r="AA454" s="36"/>
      <c r="AB454" s="36"/>
      <c r="AC454" s="36"/>
      <c r="AD454" s="36"/>
      <c r="AE454" s="36"/>
      <c r="AR454" s="181" t="s">
        <v>135</v>
      </c>
      <c r="AT454" s="181" t="s">
        <v>130</v>
      </c>
      <c r="AU454" s="181" t="s">
        <v>81</v>
      </c>
      <c r="AY454" s="19" t="s">
        <v>128</v>
      </c>
      <c r="BE454" s="182">
        <f>IF(N454="základní",J454,0)</f>
        <v>0</v>
      </c>
      <c r="BF454" s="182">
        <f>IF(N454="snížená",J454,0)</f>
        <v>0</v>
      </c>
      <c r="BG454" s="182">
        <f>IF(N454="zákl. přenesená",J454,0)</f>
        <v>0</v>
      </c>
      <c r="BH454" s="182">
        <f>IF(N454="sníž. přenesená",J454,0)</f>
        <v>0</v>
      </c>
      <c r="BI454" s="182">
        <f>IF(N454="nulová",J454,0)</f>
        <v>0</v>
      </c>
      <c r="BJ454" s="19" t="s">
        <v>79</v>
      </c>
      <c r="BK454" s="182">
        <f>ROUND(I454*H454,2)</f>
        <v>0</v>
      </c>
      <c r="BL454" s="19" t="s">
        <v>135</v>
      </c>
      <c r="BM454" s="181" t="s">
        <v>618</v>
      </c>
    </row>
    <row r="455" spans="1:65" s="2" customFormat="1" ht="11.25">
      <c r="A455" s="36"/>
      <c r="B455" s="37"/>
      <c r="C455" s="38"/>
      <c r="D455" s="183" t="s">
        <v>137</v>
      </c>
      <c r="E455" s="38"/>
      <c r="F455" s="184" t="s">
        <v>619</v>
      </c>
      <c r="G455" s="38"/>
      <c r="H455" s="38"/>
      <c r="I455" s="185"/>
      <c r="J455" s="38"/>
      <c r="K455" s="38"/>
      <c r="L455" s="41"/>
      <c r="M455" s="186"/>
      <c r="N455" s="187"/>
      <c r="O455" s="66"/>
      <c r="P455" s="66"/>
      <c r="Q455" s="66"/>
      <c r="R455" s="66"/>
      <c r="S455" s="66"/>
      <c r="T455" s="67"/>
      <c r="U455" s="36"/>
      <c r="V455" s="36"/>
      <c r="W455" s="36"/>
      <c r="X455" s="36"/>
      <c r="Y455" s="36"/>
      <c r="Z455" s="36"/>
      <c r="AA455" s="36"/>
      <c r="AB455" s="36"/>
      <c r="AC455" s="36"/>
      <c r="AD455" s="36"/>
      <c r="AE455" s="36"/>
      <c r="AT455" s="19" t="s">
        <v>137</v>
      </c>
      <c r="AU455" s="19" t="s">
        <v>81</v>
      </c>
    </row>
    <row r="456" spans="1:65" s="2" customFormat="1" ht="11.25">
      <c r="A456" s="36"/>
      <c r="B456" s="37"/>
      <c r="C456" s="38"/>
      <c r="D456" s="188" t="s">
        <v>139</v>
      </c>
      <c r="E456" s="38"/>
      <c r="F456" s="189" t="s">
        <v>620</v>
      </c>
      <c r="G456" s="38"/>
      <c r="H456" s="38"/>
      <c r="I456" s="185"/>
      <c r="J456" s="38"/>
      <c r="K456" s="38"/>
      <c r="L456" s="41"/>
      <c r="M456" s="186"/>
      <c r="N456" s="187"/>
      <c r="O456" s="66"/>
      <c r="P456" s="66"/>
      <c r="Q456" s="66"/>
      <c r="R456" s="66"/>
      <c r="S456" s="66"/>
      <c r="T456" s="67"/>
      <c r="U456" s="36"/>
      <c r="V456" s="36"/>
      <c r="W456" s="36"/>
      <c r="X456" s="36"/>
      <c r="Y456" s="36"/>
      <c r="Z456" s="36"/>
      <c r="AA456" s="36"/>
      <c r="AB456" s="36"/>
      <c r="AC456" s="36"/>
      <c r="AD456" s="36"/>
      <c r="AE456" s="36"/>
      <c r="AT456" s="19" t="s">
        <v>139</v>
      </c>
      <c r="AU456" s="19" t="s">
        <v>81</v>
      </c>
    </row>
    <row r="457" spans="1:65" s="13" customFormat="1" ht="11.25">
      <c r="B457" s="190"/>
      <c r="C457" s="191"/>
      <c r="D457" s="183" t="s">
        <v>141</v>
      </c>
      <c r="E457" s="192" t="s">
        <v>19</v>
      </c>
      <c r="F457" s="193" t="s">
        <v>414</v>
      </c>
      <c r="G457" s="191"/>
      <c r="H457" s="194">
        <v>56.71</v>
      </c>
      <c r="I457" s="195"/>
      <c r="J457" s="191"/>
      <c r="K457" s="191"/>
      <c r="L457" s="196"/>
      <c r="M457" s="197"/>
      <c r="N457" s="198"/>
      <c r="O457" s="198"/>
      <c r="P457" s="198"/>
      <c r="Q457" s="198"/>
      <c r="R457" s="198"/>
      <c r="S457" s="198"/>
      <c r="T457" s="199"/>
      <c r="AT457" s="200" t="s">
        <v>141</v>
      </c>
      <c r="AU457" s="200" t="s">
        <v>81</v>
      </c>
      <c r="AV457" s="13" t="s">
        <v>81</v>
      </c>
      <c r="AW457" s="13" t="s">
        <v>35</v>
      </c>
      <c r="AX457" s="13" t="s">
        <v>74</v>
      </c>
      <c r="AY457" s="200" t="s">
        <v>128</v>
      </c>
    </row>
    <row r="458" spans="1:65" s="14" customFormat="1" ht="11.25">
      <c r="B458" s="201"/>
      <c r="C458" s="202"/>
      <c r="D458" s="183" t="s">
        <v>141</v>
      </c>
      <c r="E458" s="203" t="s">
        <v>19</v>
      </c>
      <c r="F458" s="204" t="s">
        <v>143</v>
      </c>
      <c r="G458" s="202"/>
      <c r="H458" s="205">
        <v>56.71</v>
      </c>
      <c r="I458" s="206"/>
      <c r="J458" s="202"/>
      <c r="K458" s="202"/>
      <c r="L458" s="207"/>
      <c r="M458" s="208"/>
      <c r="N458" s="209"/>
      <c r="O458" s="209"/>
      <c r="P458" s="209"/>
      <c r="Q458" s="209"/>
      <c r="R458" s="209"/>
      <c r="S458" s="209"/>
      <c r="T458" s="210"/>
      <c r="AT458" s="211" t="s">
        <v>141</v>
      </c>
      <c r="AU458" s="211" t="s">
        <v>81</v>
      </c>
      <c r="AV458" s="14" t="s">
        <v>135</v>
      </c>
      <c r="AW458" s="14" t="s">
        <v>35</v>
      </c>
      <c r="AX458" s="14" t="s">
        <v>79</v>
      </c>
      <c r="AY458" s="211" t="s">
        <v>128</v>
      </c>
    </row>
    <row r="459" spans="1:65" s="2" customFormat="1" ht="16.5" customHeight="1">
      <c r="A459" s="36"/>
      <c r="B459" s="37"/>
      <c r="C459" s="170" t="s">
        <v>621</v>
      </c>
      <c r="D459" s="170" t="s">
        <v>130</v>
      </c>
      <c r="E459" s="171" t="s">
        <v>622</v>
      </c>
      <c r="F459" s="172" t="s">
        <v>623</v>
      </c>
      <c r="G459" s="173" t="s">
        <v>312</v>
      </c>
      <c r="H459" s="174">
        <v>1</v>
      </c>
      <c r="I459" s="175"/>
      <c r="J459" s="176">
        <f>ROUND(I459*H459,2)</f>
        <v>0</v>
      </c>
      <c r="K459" s="172" t="s">
        <v>134</v>
      </c>
      <c r="L459" s="41"/>
      <c r="M459" s="177" t="s">
        <v>19</v>
      </c>
      <c r="N459" s="178" t="s">
        <v>45</v>
      </c>
      <c r="O459" s="66"/>
      <c r="P459" s="179">
        <f>O459*H459</f>
        <v>0</v>
      </c>
      <c r="Q459" s="179">
        <v>1.8000000000000001E-4</v>
      </c>
      <c r="R459" s="179">
        <f>Q459*H459</f>
        <v>1.8000000000000001E-4</v>
      </c>
      <c r="S459" s="179">
        <v>0</v>
      </c>
      <c r="T459" s="180">
        <f>S459*H459</f>
        <v>0</v>
      </c>
      <c r="U459" s="36"/>
      <c r="V459" s="36"/>
      <c r="W459" s="36"/>
      <c r="X459" s="36"/>
      <c r="Y459" s="36"/>
      <c r="Z459" s="36"/>
      <c r="AA459" s="36"/>
      <c r="AB459" s="36"/>
      <c r="AC459" s="36"/>
      <c r="AD459" s="36"/>
      <c r="AE459" s="36"/>
      <c r="AR459" s="181" t="s">
        <v>135</v>
      </c>
      <c r="AT459" s="181" t="s">
        <v>130</v>
      </c>
      <c r="AU459" s="181" t="s">
        <v>81</v>
      </c>
      <c r="AY459" s="19" t="s">
        <v>128</v>
      </c>
      <c r="BE459" s="182">
        <f>IF(N459="základní",J459,0)</f>
        <v>0</v>
      </c>
      <c r="BF459" s="182">
        <f>IF(N459="snížená",J459,0)</f>
        <v>0</v>
      </c>
      <c r="BG459" s="182">
        <f>IF(N459="zákl. přenesená",J459,0)</f>
        <v>0</v>
      </c>
      <c r="BH459" s="182">
        <f>IF(N459="sníž. přenesená",J459,0)</f>
        <v>0</v>
      </c>
      <c r="BI459" s="182">
        <f>IF(N459="nulová",J459,0)</f>
        <v>0</v>
      </c>
      <c r="BJ459" s="19" t="s">
        <v>79</v>
      </c>
      <c r="BK459" s="182">
        <f>ROUND(I459*H459,2)</f>
        <v>0</v>
      </c>
      <c r="BL459" s="19" t="s">
        <v>135</v>
      </c>
      <c r="BM459" s="181" t="s">
        <v>624</v>
      </c>
    </row>
    <row r="460" spans="1:65" s="2" customFormat="1" ht="11.25">
      <c r="A460" s="36"/>
      <c r="B460" s="37"/>
      <c r="C460" s="38"/>
      <c r="D460" s="183" t="s">
        <v>137</v>
      </c>
      <c r="E460" s="38"/>
      <c r="F460" s="184" t="s">
        <v>625</v>
      </c>
      <c r="G460" s="38"/>
      <c r="H460" s="38"/>
      <c r="I460" s="185"/>
      <c r="J460" s="38"/>
      <c r="K460" s="38"/>
      <c r="L460" s="41"/>
      <c r="M460" s="186"/>
      <c r="N460" s="187"/>
      <c r="O460" s="66"/>
      <c r="P460" s="66"/>
      <c r="Q460" s="66"/>
      <c r="R460" s="66"/>
      <c r="S460" s="66"/>
      <c r="T460" s="67"/>
      <c r="U460" s="36"/>
      <c r="V460" s="36"/>
      <c r="W460" s="36"/>
      <c r="X460" s="36"/>
      <c r="Y460" s="36"/>
      <c r="Z460" s="36"/>
      <c r="AA460" s="36"/>
      <c r="AB460" s="36"/>
      <c r="AC460" s="36"/>
      <c r="AD460" s="36"/>
      <c r="AE460" s="36"/>
      <c r="AT460" s="19" t="s">
        <v>137</v>
      </c>
      <c r="AU460" s="19" t="s">
        <v>81</v>
      </c>
    </row>
    <row r="461" spans="1:65" s="2" customFormat="1" ht="11.25">
      <c r="A461" s="36"/>
      <c r="B461" s="37"/>
      <c r="C461" s="38"/>
      <c r="D461" s="188" t="s">
        <v>139</v>
      </c>
      <c r="E461" s="38"/>
      <c r="F461" s="189" t="s">
        <v>626</v>
      </c>
      <c r="G461" s="38"/>
      <c r="H461" s="38"/>
      <c r="I461" s="185"/>
      <c r="J461" s="38"/>
      <c r="K461" s="38"/>
      <c r="L461" s="41"/>
      <c r="M461" s="186"/>
      <c r="N461" s="187"/>
      <c r="O461" s="66"/>
      <c r="P461" s="66"/>
      <c r="Q461" s="66"/>
      <c r="R461" s="66"/>
      <c r="S461" s="66"/>
      <c r="T461" s="67"/>
      <c r="U461" s="36"/>
      <c r="V461" s="36"/>
      <c r="W461" s="36"/>
      <c r="X461" s="36"/>
      <c r="Y461" s="36"/>
      <c r="Z461" s="36"/>
      <c r="AA461" s="36"/>
      <c r="AB461" s="36"/>
      <c r="AC461" s="36"/>
      <c r="AD461" s="36"/>
      <c r="AE461" s="36"/>
      <c r="AT461" s="19" t="s">
        <v>139</v>
      </c>
      <c r="AU461" s="19" t="s">
        <v>81</v>
      </c>
    </row>
    <row r="462" spans="1:65" s="2" customFormat="1" ht="16.5" customHeight="1">
      <c r="A462" s="36"/>
      <c r="B462" s="37"/>
      <c r="C462" s="222" t="s">
        <v>627</v>
      </c>
      <c r="D462" s="222" t="s">
        <v>197</v>
      </c>
      <c r="E462" s="223" t="s">
        <v>628</v>
      </c>
      <c r="F462" s="224" t="s">
        <v>629</v>
      </c>
      <c r="G462" s="225" t="s">
        <v>312</v>
      </c>
      <c r="H462" s="226">
        <v>1</v>
      </c>
      <c r="I462" s="227"/>
      <c r="J462" s="228">
        <f>ROUND(I462*H462,2)</f>
        <v>0</v>
      </c>
      <c r="K462" s="224" t="s">
        <v>134</v>
      </c>
      <c r="L462" s="229"/>
      <c r="M462" s="230" t="s">
        <v>19</v>
      </c>
      <c r="N462" s="231" t="s">
        <v>45</v>
      </c>
      <c r="O462" s="66"/>
      <c r="P462" s="179">
        <f>O462*H462</f>
        <v>0</v>
      </c>
      <c r="Q462" s="179">
        <v>1.2E-2</v>
      </c>
      <c r="R462" s="179">
        <f>Q462*H462</f>
        <v>1.2E-2</v>
      </c>
      <c r="S462" s="179">
        <v>0</v>
      </c>
      <c r="T462" s="180">
        <f>S462*H462</f>
        <v>0</v>
      </c>
      <c r="U462" s="36"/>
      <c r="V462" s="36"/>
      <c r="W462" s="36"/>
      <c r="X462" s="36"/>
      <c r="Y462" s="36"/>
      <c r="Z462" s="36"/>
      <c r="AA462" s="36"/>
      <c r="AB462" s="36"/>
      <c r="AC462" s="36"/>
      <c r="AD462" s="36"/>
      <c r="AE462" s="36"/>
      <c r="AR462" s="181" t="s">
        <v>189</v>
      </c>
      <c r="AT462" s="181" t="s">
        <v>197</v>
      </c>
      <c r="AU462" s="181" t="s">
        <v>81</v>
      </c>
      <c r="AY462" s="19" t="s">
        <v>128</v>
      </c>
      <c r="BE462" s="182">
        <f>IF(N462="základní",J462,0)</f>
        <v>0</v>
      </c>
      <c r="BF462" s="182">
        <f>IF(N462="snížená",J462,0)</f>
        <v>0</v>
      </c>
      <c r="BG462" s="182">
        <f>IF(N462="zákl. přenesená",J462,0)</f>
        <v>0</v>
      </c>
      <c r="BH462" s="182">
        <f>IF(N462="sníž. přenesená",J462,0)</f>
        <v>0</v>
      </c>
      <c r="BI462" s="182">
        <f>IF(N462="nulová",J462,0)</f>
        <v>0</v>
      </c>
      <c r="BJ462" s="19" t="s">
        <v>79</v>
      </c>
      <c r="BK462" s="182">
        <f>ROUND(I462*H462,2)</f>
        <v>0</v>
      </c>
      <c r="BL462" s="19" t="s">
        <v>135</v>
      </c>
      <c r="BM462" s="181" t="s">
        <v>630</v>
      </c>
    </row>
    <row r="463" spans="1:65" s="2" customFormat="1" ht="11.25">
      <c r="A463" s="36"/>
      <c r="B463" s="37"/>
      <c r="C463" s="38"/>
      <c r="D463" s="183" t="s">
        <v>137</v>
      </c>
      <c r="E463" s="38"/>
      <c r="F463" s="184" t="s">
        <v>629</v>
      </c>
      <c r="G463" s="38"/>
      <c r="H463" s="38"/>
      <c r="I463" s="185"/>
      <c r="J463" s="38"/>
      <c r="K463" s="38"/>
      <c r="L463" s="41"/>
      <c r="M463" s="186"/>
      <c r="N463" s="187"/>
      <c r="O463" s="66"/>
      <c r="P463" s="66"/>
      <c r="Q463" s="66"/>
      <c r="R463" s="66"/>
      <c r="S463" s="66"/>
      <c r="T463" s="67"/>
      <c r="U463" s="36"/>
      <c r="V463" s="36"/>
      <c r="W463" s="36"/>
      <c r="X463" s="36"/>
      <c r="Y463" s="36"/>
      <c r="Z463" s="36"/>
      <c r="AA463" s="36"/>
      <c r="AB463" s="36"/>
      <c r="AC463" s="36"/>
      <c r="AD463" s="36"/>
      <c r="AE463" s="36"/>
      <c r="AT463" s="19" t="s">
        <v>137</v>
      </c>
      <c r="AU463" s="19" t="s">
        <v>81</v>
      </c>
    </row>
    <row r="464" spans="1:65" s="2" customFormat="1" ht="16.5" customHeight="1">
      <c r="A464" s="36"/>
      <c r="B464" s="37"/>
      <c r="C464" s="170" t="s">
        <v>631</v>
      </c>
      <c r="D464" s="170" t="s">
        <v>130</v>
      </c>
      <c r="E464" s="171" t="s">
        <v>632</v>
      </c>
      <c r="F464" s="172" t="s">
        <v>633</v>
      </c>
      <c r="G464" s="173" t="s">
        <v>133</v>
      </c>
      <c r="H464" s="174">
        <v>8.609</v>
      </c>
      <c r="I464" s="175"/>
      <c r="J464" s="176">
        <f>ROUND(I464*H464,2)</f>
        <v>0</v>
      </c>
      <c r="K464" s="172" t="s">
        <v>134</v>
      </c>
      <c r="L464" s="41"/>
      <c r="M464" s="177" t="s">
        <v>19</v>
      </c>
      <c r="N464" s="178" t="s">
        <v>45</v>
      </c>
      <c r="O464" s="66"/>
      <c r="P464" s="179">
        <f>O464*H464</f>
        <v>0</v>
      </c>
      <c r="Q464" s="179">
        <v>0</v>
      </c>
      <c r="R464" s="179">
        <f>Q464*H464</f>
        <v>0</v>
      </c>
      <c r="S464" s="179">
        <v>2.5</v>
      </c>
      <c r="T464" s="180">
        <f>S464*H464</f>
        <v>21.522500000000001</v>
      </c>
      <c r="U464" s="36"/>
      <c r="V464" s="36"/>
      <c r="W464" s="36"/>
      <c r="X464" s="36"/>
      <c r="Y464" s="36"/>
      <c r="Z464" s="36"/>
      <c r="AA464" s="36"/>
      <c r="AB464" s="36"/>
      <c r="AC464" s="36"/>
      <c r="AD464" s="36"/>
      <c r="AE464" s="36"/>
      <c r="AR464" s="181" t="s">
        <v>135</v>
      </c>
      <c r="AT464" s="181" t="s">
        <v>130</v>
      </c>
      <c r="AU464" s="181" t="s">
        <v>81</v>
      </c>
      <c r="AY464" s="19" t="s">
        <v>128</v>
      </c>
      <c r="BE464" s="182">
        <f>IF(N464="základní",J464,0)</f>
        <v>0</v>
      </c>
      <c r="BF464" s="182">
        <f>IF(N464="snížená",J464,0)</f>
        <v>0</v>
      </c>
      <c r="BG464" s="182">
        <f>IF(N464="zákl. přenesená",J464,0)</f>
        <v>0</v>
      </c>
      <c r="BH464" s="182">
        <f>IF(N464="sníž. přenesená",J464,0)</f>
        <v>0</v>
      </c>
      <c r="BI464" s="182">
        <f>IF(N464="nulová",J464,0)</f>
        <v>0</v>
      </c>
      <c r="BJ464" s="19" t="s">
        <v>79</v>
      </c>
      <c r="BK464" s="182">
        <f>ROUND(I464*H464,2)</f>
        <v>0</v>
      </c>
      <c r="BL464" s="19" t="s">
        <v>135</v>
      </c>
      <c r="BM464" s="181" t="s">
        <v>634</v>
      </c>
    </row>
    <row r="465" spans="1:65" s="2" customFormat="1" ht="11.25">
      <c r="A465" s="36"/>
      <c r="B465" s="37"/>
      <c r="C465" s="38"/>
      <c r="D465" s="183" t="s">
        <v>137</v>
      </c>
      <c r="E465" s="38"/>
      <c r="F465" s="184" t="s">
        <v>635</v>
      </c>
      <c r="G465" s="38"/>
      <c r="H465" s="38"/>
      <c r="I465" s="185"/>
      <c r="J465" s="38"/>
      <c r="K465" s="38"/>
      <c r="L465" s="41"/>
      <c r="M465" s="186"/>
      <c r="N465" s="187"/>
      <c r="O465" s="66"/>
      <c r="P465" s="66"/>
      <c r="Q465" s="66"/>
      <c r="R465" s="66"/>
      <c r="S465" s="66"/>
      <c r="T465" s="67"/>
      <c r="U465" s="36"/>
      <c r="V465" s="36"/>
      <c r="W465" s="36"/>
      <c r="X465" s="36"/>
      <c r="Y465" s="36"/>
      <c r="Z465" s="36"/>
      <c r="AA465" s="36"/>
      <c r="AB465" s="36"/>
      <c r="AC465" s="36"/>
      <c r="AD465" s="36"/>
      <c r="AE465" s="36"/>
      <c r="AT465" s="19" t="s">
        <v>137</v>
      </c>
      <c r="AU465" s="19" t="s">
        <v>81</v>
      </c>
    </row>
    <row r="466" spans="1:65" s="2" customFormat="1" ht="11.25">
      <c r="A466" s="36"/>
      <c r="B466" s="37"/>
      <c r="C466" s="38"/>
      <c r="D466" s="188" t="s">
        <v>139</v>
      </c>
      <c r="E466" s="38"/>
      <c r="F466" s="189" t="s">
        <v>636</v>
      </c>
      <c r="G466" s="38"/>
      <c r="H466" s="38"/>
      <c r="I466" s="185"/>
      <c r="J466" s="38"/>
      <c r="K466" s="38"/>
      <c r="L466" s="41"/>
      <c r="M466" s="186"/>
      <c r="N466" s="187"/>
      <c r="O466" s="66"/>
      <c r="P466" s="66"/>
      <c r="Q466" s="66"/>
      <c r="R466" s="66"/>
      <c r="S466" s="66"/>
      <c r="T466" s="67"/>
      <c r="U466" s="36"/>
      <c r="V466" s="36"/>
      <c r="W466" s="36"/>
      <c r="X466" s="36"/>
      <c r="Y466" s="36"/>
      <c r="Z466" s="36"/>
      <c r="AA466" s="36"/>
      <c r="AB466" s="36"/>
      <c r="AC466" s="36"/>
      <c r="AD466" s="36"/>
      <c r="AE466" s="36"/>
      <c r="AT466" s="19" t="s">
        <v>139</v>
      </c>
      <c r="AU466" s="19" t="s">
        <v>81</v>
      </c>
    </row>
    <row r="467" spans="1:65" s="13" customFormat="1" ht="11.25">
      <c r="B467" s="190"/>
      <c r="C467" s="191"/>
      <c r="D467" s="183" t="s">
        <v>141</v>
      </c>
      <c r="E467" s="192" t="s">
        <v>19</v>
      </c>
      <c r="F467" s="193" t="s">
        <v>637</v>
      </c>
      <c r="G467" s="191"/>
      <c r="H467" s="194">
        <v>8.609</v>
      </c>
      <c r="I467" s="195"/>
      <c r="J467" s="191"/>
      <c r="K467" s="191"/>
      <c r="L467" s="196"/>
      <c r="M467" s="197"/>
      <c r="N467" s="198"/>
      <c r="O467" s="198"/>
      <c r="P467" s="198"/>
      <c r="Q467" s="198"/>
      <c r="R467" s="198"/>
      <c r="S467" s="198"/>
      <c r="T467" s="199"/>
      <c r="AT467" s="200" t="s">
        <v>141</v>
      </c>
      <c r="AU467" s="200" t="s">
        <v>81</v>
      </c>
      <c r="AV467" s="13" t="s">
        <v>81</v>
      </c>
      <c r="AW467" s="13" t="s">
        <v>35</v>
      </c>
      <c r="AX467" s="13" t="s">
        <v>74</v>
      </c>
      <c r="AY467" s="200" t="s">
        <v>128</v>
      </c>
    </row>
    <row r="468" spans="1:65" s="14" customFormat="1" ht="11.25">
      <c r="B468" s="201"/>
      <c r="C468" s="202"/>
      <c r="D468" s="183" t="s">
        <v>141</v>
      </c>
      <c r="E468" s="203" t="s">
        <v>19</v>
      </c>
      <c r="F468" s="204" t="s">
        <v>143</v>
      </c>
      <c r="G468" s="202"/>
      <c r="H468" s="205">
        <v>8.609</v>
      </c>
      <c r="I468" s="206"/>
      <c r="J468" s="202"/>
      <c r="K468" s="202"/>
      <c r="L468" s="207"/>
      <c r="M468" s="208"/>
      <c r="N468" s="209"/>
      <c r="O468" s="209"/>
      <c r="P468" s="209"/>
      <c r="Q468" s="209"/>
      <c r="R468" s="209"/>
      <c r="S468" s="209"/>
      <c r="T468" s="210"/>
      <c r="AT468" s="211" t="s">
        <v>141</v>
      </c>
      <c r="AU468" s="211" t="s">
        <v>81</v>
      </c>
      <c r="AV468" s="14" t="s">
        <v>135</v>
      </c>
      <c r="AW468" s="14" t="s">
        <v>35</v>
      </c>
      <c r="AX468" s="14" t="s">
        <v>79</v>
      </c>
      <c r="AY468" s="211" t="s">
        <v>128</v>
      </c>
    </row>
    <row r="469" spans="1:65" s="2" customFormat="1" ht="16.5" customHeight="1">
      <c r="A469" s="36"/>
      <c r="B469" s="37"/>
      <c r="C469" s="170" t="s">
        <v>638</v>
      </c>
      <c r="D469" s="170" t="s">
        <v>130</v>
      </c>
      <c r="E469" s="171" t="s">
        <v>639</v>
      </c>
      <c r="F469" s="172" t="s">
        <v>640</v>
      </c>
      <c r="G469" s="173" t="s">
        <v>133</v>
      </c>
      <c r="H469" s="174">
        <v>5.9169999999999998</v>
      </c>
      <c r="I469" s="175"/>
      <c r="J469" s="176">
        <f>ROUND(I469*H469,2)</f>
        <v>0</v>
      </c>
      <c r="K469" s="172" t="s">
        <v>134</v>
      </c>
      <c r="L469" s="41"/>
      <c r="M469" s="177" t="s">
        <v>19</v>
      </c>
      <c r="N469" s="178" t="s">
        <v>45</v>
      </c>
      <c r="O469" s="66"/>
      <c r="P469" s="179">
        <f>O469*H469</f>
        <v>0</v>
      </c>
      <c r="Q469" s="179">
        <v>0</v>
      </c>
      <c r="R469" s="179">
        <f>Q469*H469</f>
        <v>0</v>
      </c>
      <c r="S469" s="179">
        <v>2.5</v>
      </c>
      <c r="T469" s="180">
        <f>S469*H469</f>
        <v>14.7925</v>
      </c>
      <c r="U469" s="36"/>
      <c r="V469" s="36"/>
      <c r="W469" s="36"/>
      <c r="X469" s="36"/>
      <c r="Y469" s="36"/>
      <c r="Z469" s="36"/>
      <c r="AA469" s="36"/>
      <c r="AB469" s="36"/>
      <c r="AC469" s="36"/>
      <c r="AD469" s="36"/>
      <c r="AE469" s="36"/>
      <c r="AR469" s="181" t="s">
        <v>135</v>
      </c>
      <c r="AT469" s="181" t="s">
        <v>130</v>
      </c>
      <c r="AU469" s="181" t="s">
        <v>81</v>
      </c>
      <c r="AY469" s="19" t="s">
        <v>128</v>
      </c>
      <c r="BE469" s="182">
        <f>IF(N469="základní",J469,0)</f>
        <v>0</v>
      </c>
      <c r="BF469" s="182">
        <f>IF(N469="snížená",J469,0)</f>
        <v>0</v>
      </c>
      <c r="BG469" s="182">
        <f>IF(N469="zákl. přenesená",J469,0)</f>
        <v>0</v>
      </c>
      <c r="BH469" s="182">
        <f>IF(N469="sníž. přenesená",J469,0)</f>
        <v>0</v>
      </c>
      <c r="BI469" s="182">
        <f>IF(N469="nulová",J469,0)</f>
        <v>0</v>
      </c>
      <c r="BJ469" s="19" t="s">
        <v>79</v>
      </c>
      <c r="BK469" s="182">
        <f>ROUND(I469*H469,2)</f>
        <v>0</v>
      </c>
      <c r="BL469" s="19" t="s">
        <v>135</v>
      </c>
      <c r="BM469" s="181" t="s">
        <v>641</v>
      </c>
    </row>
    <row r="470" spans="1:65" s="2" customFormat="1" ht="11.25">
      <c r="A470" s="36"/>
      <c r="B470" s="37"/>
      <c r="C470" s="38"/>
      <c r="D470" s="183" t="s">
        <v>137</v>
      </c>
      <c r="E470" s="38"/>
      <c r="F470" s="184" t="s">
        <v>642</v>
      </c>
      <c r="G470" s="38"/>
      <c r="H470" s="38"/>
      <c r="I470" s="185"/>
      <c r="J470" s="38"/>
      <c r="K470" s="38"/>
      <c r="L470" s="41"/>
      <c r="M470" s="186"/>
      <c r="N470" s="187"/>
      <c r="O470" s="66"/>
      <c r="P470" s="66"/>
      <c r="Q470" s="66"/>
      <c r="R470" s="66"/>
      <c r="S470" s="66"/>
      <c r="T470" s="67"/>
      <c r="U470" s="36"/>
      <c r="V470" s="36"/>
      <c r="W470" s="36"/>
      <c r="X470" s="36"/>
      <c r="Y470" s="36"/>
      <c r="Z470" s="36"/>
      <c r="AA470" s="36"/>
      <c r="AB470" s="36"/>
      <c r="AC470" s="36"/>
      <c r="AD470" s="36"/>
      <c r="AE470" s="36"/>
      <c r="AT470" s="19" t="s">
        <v>137</v>
      </c>
      <c r="AU470" s="19" t="s">
        <v>81</v>
      </c>
    </row>
    <row r="471" spans="1:65" s="2" customFormat="1" ht="11.25">
      <c r="A471" s="36"/>
      <c r="B471" s="37"/>
      <c r="C471" s="38"/>
      <c r="D471" s="188" t="s">
        <v>139</v>
      </c>
      <c r="E471" s="38"/>
      <c r="F471" s="189" t="s">
        <v>643</v>
      </c>
      <c r="G471" s="38"/>
      <c r="H471" s="38"/>
      <c r="I471" s="185"/>
      <c r="J471" s="38"/>
      <c r="K471" s="38"/>
      <c r="L471" s="41"/>
      <c r="M471" s="186"/>
      <c r="N471" s="187"/>
      <c r="O471" s="66"/>
      <c r="P471" s="66"/>
      <c r="Q471" s="66"/>
      <c r="R471" s="66"/>
      <c r="S471" s="66"/>
      <c r="T471" s="67"/>
      <c r="U471" s="36"/>
      <c r="V471" s="36"/>
      <c r="W471" s="36"/>
      <c r="X471" s="36"/>
      <c r="Y471" s="36"/>
      <c r="Z471" s="36"/>
      <c r="AA471" s="36"/>
      <c r="AB471" s="36"/>
      <c r="AC471" s="36"/>
      <c r="AD471" s="36"/>
      <c r="AE471" s="36"/>
      <c r="AT471" s="19" t="s">
        <v>139</v>
      </c>
      <c r="AU471" s="19" t="s">
        <v>81</v>
      </c>
    </row>
    <row r="472" spans="1:65" s="13" customFormat="1" ht="11.25">
      <c r="B472" s="190"/>
      <c r="C472" s="191"/>
      <c r="D472" s="183" t="s">
        <v>141</v>
      </c>
      <c r="E472" s="192" t="s">
        <v>19</v>
      </c>
      <c r="F472" s="193" t="s">
        <v>644</v>
      </c>
      <c r="G472" s="191"/>
      <c r="H472" s="194">
        <v>5.9169999999999998</v>
      </c>
      <c r="I472" s="195"/>
      <c r="J472" s="191"/>
      <c r="K472" s="191"/>
      <c r="L472" s="196"/>
      <c r="M472" s="197"/>
      <c r="N472" s="198"/>
      <c r="O472" s="198"/>
      <c r="P472" s="198"/>
      <c r="Q472" s="198"/>
      <c r="R472" s="198"/>
      <c r="S472" s="198"/>
      <c r="T472" s="199"/>
      <c r="AT472" s="200" t="s">
        <v>141</v>
      </c>
      <c r="AU472" s="200" t="s">
        <v>81</v>
      </c>
      <c r="AV472" s="13" t="s">
        <v>81</v>
      </c>
      <c r="AW472" s="13" t="s">
        <v>35</v>
      </c>
      <c r="AX472" s="13" t="s">
        <v>74</v>
      </c>
      <c r="AY472" s="200" t="s">
        <v>128</v>
      </c>
    </row>
    <row r="473" spans="1:65" s="14" customFormat="1" ht="11.25">
      <c r="B473" s="201"/>
      <c r="C473" s="202"/>
      <c r="D473" s="183" t="s">
        <v>141</v>
      </c>
      <c r="E473" s="203" t="s">
        <v>19</v>
      </c>
      <c r="F473" s="204" t="s">
        <v>143</v>
      </c>
      <c r="G473" s="202"/>
      <c r="H473" s="205">
        <v>5.9169999999999998</v>
      </c>
      <c r="I473" s="206"/>
      <c r="J473" s="202"/>
      <c r="K473" s="202"/>
      <c r="L473" s="207"/>
      <c r="M473" s="208"/>
      <c r="N473" s="209"/>
      <c r="O473" s="209"/>
      <c r="P473" s="209"/>
      <c r="Q473" s="209"/>
      <c r="R473" s="209"/>
      <c r="S473" s="209"/>
      <c r="T473" s="210"/>
      <c r="AT473" s="211" t="s">
        <v>141</v>
      </c>
      <c r="AU473" s="211" t="s">
        <v>81</v>
      </c>
      <c r="AV473" s="14" t="s">
        <v>135</v>
      </c>
      <c r="AW473" s="14" t="s">
        <v>35</v>
      </c>
      <c r="AX473" s="14" t="s">
        <v>79</v>
      </c>
      <c r="AY473" s="211" t="s">
        <v>128</v>
      </c>
    </row>
    <row r="474" spans="1:65" s="2" customFormat="1" ht="16.5" customHeight="1">
      <c r="A474" s="36"/>
      <c r="B474" s="37"/>
      <c r="C474" s="170" t="s">
        <v>645</v>
      </c>
      <c r="D474" s="170" t="s">
        <v>130</v>
      </c>
      <c r="E474" s="171" t="s">
        <v>646</v>
      </c>
      <c r="F474" s="172" t="s">
        <v>647</v>
      </c>
      <c r="G474" s="173" t="s">
        <v>205</v>
      </c>
      <c r="H474" s="174">
        <v>38.115000000000002</v>
      </c>
      <c r="I474" s="175"/>
      <c r="J474" s="176">
        <f>ROUND(I474*H474,2)</f>
        <v>0</v>
      </c>
      <c r="K474" s="172" t="s">
        <v>134</v>
      </c>
      <c r="L474" s="41"/>
      <c r="M474" s="177" t="s">
        <v>19</v>
      </c>
      <c r="N474" s="178" t="s">
        <v>45</v>
      </c>
      <c r="O474" s="66"/>
      <c r="P474" s="179">
        <f>O474*H474</f>
        <v>0</v>
      </c>
      <c r="Q474" s="179">
        <v>0</v>
      </c>
      <c r="R474" s="179">
        <f>Q474*H474</f>
        <v>0</v>
      </c>
      <c r="S474" s="179">
        <v>0.26100000000000001</v>
      </c>
      <c r="T474" s="180">
        <f>S474*H474</f>
        <v>9.9480150000000016</v>
      </c>
      <c r="U474" s="36"/>
      <c r="V474" s="36"/>
      <c r="W474" s="36"/>
      <c r="X474" s="36"/>
      <c r="Y474" s="36"/>
      <c r="Z474" s="36"/>
      <c r="AA474" s="36"/>
      <c r="AB474" s="36"/>
      <c r="AC474" s="36"/>
      <c r="AD474" s="36"/>
      <c r="AE474" s="36"/>
      <c r="AR474" s="181" t="s">
        <v>135</v>
      </c>
      <c r="AT474" s="181" t="s">
        <v>130</v>
      </c>
      <c r="AU474" s="181" t="s">
        <v>81</v>
      </c>
      <c r="AY474" s="19" t="s">
        <v>128</v>
      </c>
      <c r="BE474" s="182">
        <f>IF(N474="základní",J474,0)</f>
        <v>0</v>
      </c>
      <c r="BF474" s="182">
        <f>IF(N474="snížená",J474,0)</f>
        <v>0</v>
      </c>
      <c r="BG474" s="182">
        <f>IF(N474="zákl. přenesená",J474,0)</f>
        <v>0</v>
      </c>
      <c r="BH474" s="182">
        <f>IF(N474="sníž. přenesená",J474,0)</f>
        <v>0</v>
      </c>
      <c r="BI474" s="182">
        <f>IF(N474="nulová",J474,0)</f>
        <v>0</v>
      </c>
      <c r="BJ474" s="19" t="s">
        <v>79</v>
      </c>
      <c r="BK474" s="182">
        <f>ROUND(I474*H474,2)</f>
        <v>0</v>
      </c>
      <c r="BL474" s="19" t="s">
        <v>135</v>
      </c>
      <c r="BM474" s="181" t="s">
        <v>648</v>
      </c>
    </row>
    <row r="475" spans="1:65" s="2" customFormat="1" ht="19.5">
      <c r="A475" s="36"/>
      <c r="B475" s="37"/>
      <c r="C475" s="38"/>
      <c r="D475" s="183" t="s">
        <v>137</v>
      </c>
      <c r="E475" s="38"/>
      <c r="F475" s="184" t="s">
        <v>649</v>
      </c>
      <c r="G475" s="38"/>
      <c r="H475" s="38"/>
      <c r="I475" s="185"/>
      <c r="J475" s="38"/>
      <c r="K475" s="38"/>
      <c r="L475" s="41"/>
      <c r="M475" s="186"/>
      <c r="N475" s="187"/>
      <c r="O475" s="66"/>
      <c r="P475" s="66"/>
      <c r="Q475" s="66"/>
      <c r="R475" s="66"/>
      <c r="S475" s="66"/>
      <c r="T475" s="67"/>
      <c r="U475" s="36"/>
      <c r="V475" s="36"/>
      <c r="W475" s="36"/>
      <c r="X475" s="36"/>
      <c r="Y475" s="36"/>
      <c r="Z475" s="36"/>
      <c r="AA475" s="36"/>
      <c r="AB475" s="36"/>
      <c r="AC475" s="36"/>
      <c r="AD475" s="36"/>
      <c r="AE475" s="36"/>
      <c r="AT475" s="19" t="s">
        <v>137</v>
      </c>
      <c r="AU475" s="19" t="s">
        <v>81</v>
      </c>
    </row>
    <row r="476" spans="1:65" s="2" customFormat="1" ht="11.25">
      <c r="A476" s="36"/>
      <c r="B476" s="37"/>
      <c r="C476" s="38"/>
      <c r="D476" s="188" t="s">
        <v>139</v>
      </c>
      <c r="E476" s="38"/>
      <c r="F476" s="189" t="s">
        <v>650</v>
      </c>
      <c r="G476" s="38"/>
      <c r="H476" s="38"/>
      <c r="I476" s="185"/>
      <c r="J476" s="38"/>
      <c r="K476" s="38"/>
      <c r="L476" s="41"/>
      <c r="M476" s="186"/>
      <c r="N476" s="187"/>
      <c r="O476" s="66"/>
      <c r="P476" s="66"/>
      <c r="Q476" s="66"/>
      <c r="R476" s="66"/>
      <c r="S476" s="66"/>
      <c r="T476" s="67"/>
      <c r="U476" s="36"/>
      <c r="V476" s="36"/>
      <c r="W476" s="36"/>
      <c r="X476" s="36"/>
      <c r="Y476" s="36"/>
      <c r="Z476" s="36"/>
      <c r="AA476" s="36"/>
      <c r="AB476" s="36"/>
      <c r="AC476" s="36"/>
      <c r="AD476" s="36"/>
      <c r="AE476" s="36"/>
      <c r="AT476" s="19" t="s">
        <v>139</v>
      </c>
      <c r="AU476" s="19" t="s">
        <v>81</v>
      </c>
    </row>
    <row r="477" spans="1:65" s="13" customFormat="1" ht="11.25">
      <c r="B477" s="190"/>
      <c r="C477" s="191"/>
      <c r="D477" s="183" t="s">
        <v>141</v>
      </c>
      <c r="E477" s="192" t="s">
        <v>19</v>
      </c>
      <c r="F477" s="193" t="s">
        <v>651</v>
      </c>
      <c r="G477" s="191"/>
      <c r="H477" s="194">
        <v>38.115000000000002</v>
      </c>
      <c r="I477" s="195"/>
      <c r="J477" s="191"/>
      <c r="K477" s="191"/>
      <c r="L477" s="196"/>
      <c r="M477" s="197"/>
      <c r="N477" s="198"/>
      <c r="O477" s="198"/>
      <c r="P477" s="198"/>
      <c r="Q477" s="198"/>
      <c r="R477" s="198"/>
      <c r="S477" s="198"/>
      <c r="T477" s="199"/>
      <c r="AT477" s="200" t="s">
        <v>141</v>
      </c>
      <c r="AU477" s="200" t="s">
        <v>81</v>
      </c>
      <c r="AV477" s="13" t="s">
        <v>81</v>
      </c>
      <c r="AW477" s="13" t="s">
        <v>35</v>
      </c>
      <c r="AX477" s="13" t="s">
        <v>74</v>
      </c>
      <c r="AY477" s="200" t="s">
        <v>128</v>
      </c>
    </row>
    <row r="478" spans="1:65" s="14" customFormat="1" ht="11.25">
      <c r="B478" s="201"/>
      <c r="C478" s="202"/>
      <c r="D478" s="183" t="s">
        <v>141</v>
      </c>
      <c r="E478" s="203" t="s">
        <v>19</v>
      </c>
      <c r="F478" s="204" t="s">
        <v>143</v>
      </c>
      <c r="G478" s="202"/>
      <c r="H478" s="205">
        <v>38.115000000000002</v>
      </c>
      <c r="I478" s="206"/>
      <c r="J478" s="202"/>
      <c r="K478" s="202"/>
      <c r="L478" s="207"/>
      <c r="M478" s="208"/>
      <c r="N478" s="209"/>
      <c r="O478" s="209"/>
      <c r="P478" s="209"/>
      <c r="Q478" s="209"/>
      <c r="R478" s="209"/>
      <c r="S478" s="209"/>
      <c r="T478" s="210"/>
      <c r="AT478" s="211" t="s">
        <v>141</v>
      </c>
      <c r="AU478" s="211" t="s">
        <v>81</v>
      </c>
      <c r="AV478" s="14" t="s">
        <v>135</v>
      </c>
      <c r="AW478" s="14" t="s">
        <v>35</v>
      </c>
      <c r="AX478" s="14" t="s">
        <v>79</v>
      </c>
      <c r="AY478" s="211" t="s">
        <v>128</v>
      </c>
    </row>
    <row r="479" spans="1:65" s="2" customFormat="1" ht="16.5" customHeight="1">
      <c r="A479" s="36"/>
      <c r="B479" s="37"/>
      <c r="C479" s="170" t="s">
        <v>652</v>
      </c>
      <c r="D479" s="170" t="s">
        <v>130</v>
      </c>
      <c r="E479" s="171" t="s">
        <v>653</v>
      </c>
      <c r="F479" s="172" t="s">
        <v>654</v>
      </c>
      <c r="G479" s="173" t="s">
        <v>133</v>
      </c>
      <c r="H479" s="174">
        <v>11.861000000000001</v>
      </c>
      <c r="I479" s="175"/>
      <c r="J479" s="176">
        <f>ROUND(I479*H479,2)</f>
        <v>0</v>
      </c>
      <c r="K479" s="172" t="s">
        <v>134</v>
      </c>
      <c r="L479" s="41"/>
      <c r="M479" s="177" t="s">
        <v>19</v>
      </c>
      <c r="N479" s="178" t="s">
        <v>45</v>
      </c>
      <c r="O479" s="66"/>
      <c r="P479" s="179">
        <f>O479*H479</f>
        <v>0</v>
      </c>
      <c r="Q479" s="179">
        <v>0</v>
      </c>
      <c r="R479" s="179">
        <f>Q479*H479</f>
        <v>0</v>
      </c>
      <c r="S479" s="179">
        <v>1.8</v>
      </c>
      <c r="T479" s="180">
        <f>S479*H479</f>
        <v>21.349800000000002</v>
      </c>
      <c r="U479" s="36"/>
      <c r="V479" s="36"/>
      <c r="W479" s="36"/>
      <c r="X479" s="36"/>
      <c r="Y479" s="36"/>
      <c r="Z479" s="36"/>
      <c r="AA479" s="36"/>
      <c r="AB479" s="36"/>
      <c r="AC479" s="36"/>
      <c r="AD479" s="36"/>
      <c r="AE479" s="36"/>
      <c r="AR479" s="181" t="s">
        <v>135</v>
      </c>
      <c r="AT479" s="181" t="s">
        <v>130</v>
      </c>
      <c r="AU479" s="181" t="s">
        <v>81</v>
      </c>
      <c r="AY479" s="19" t="s">
        <v>128</v>
      </c>
      <c r="BE479" s="182">
        <f>IF(N479="základní",J479,0)</f>
        <v>0</v>
      </c>
      <c r="BF479" s="182">
        <f>IF(N479="snížená",J479,0)</f>
        <v>0</v>
      </c>
      <c r="BG479" s="182">
        <f>IF(N479="zákl. přenesená",J479,0)</f>
        <v>0</v>
      </c>
      <c r="BH479" s="182">
        <f>IF(N479="sníž. přenesená",J479,0)</f>
        <v>0</v>
      </c>
      <c r="BI479" s="182">
        <f>IF(N479="nulová",J479,0)</f>
        <v>0</v>
      </c>
      <c r="BJ479" s="19" t="s">
        <v>79</v>
      </c>
      <c r="BK479" s="182">
        <f>ROUND(I479*H479,2)</f>
        <v>0</v>
      </c>
      <c r="BL479" s="19" t="s">
        <v>135</v>
      </c>
      <c r="BM479" s="181" t="s">
        <v>655</v>
      </c>
    </row>
    <row r="480" spans="1:65" s="2" customFormat="1" ht="19.5">
      <c r="A480" s="36"/>
      <c r="B480" s="37"/>
      <c r="C480" s="38"/>
      <c r="D480" s="183" t="s">
        <v>137</v>
      </c>
      <c r="E480" s="38"/>
      <c r="F480" s="184" t="s">
        <v>656</v>
      </c>
      <c r="G480" s="38"/>
      <c r="H480" s="38"/>
      <c r="I480" s="185"/>
      <c r="J480" s="38"/>
      <c r="K480" s="38"/>
      <c r="L480" s="41"/>
      <c r="M480" s="186"/>
      <c r="N480" s="187"/>
      <c r="O480" s="66"/>
      <c r="P480" s="66"/>
      <c r="Q480" s="66"/>
      <c r="R480" s="66"/>
      <c r="S480" s="66"/>
      <c r="T480" s="67"/>
      <c r="U480" s="36"/>
      <c r="V480" s="36"/>
      <c r="W480" s="36"/>
      <c r="X480" s="36"/>
      <c r="Y480" s="36"/>
      <c r="Z480" s="36"/>
      <c r="AA480" s="36"/>
      <c r="AB480" s="36"/>
      <c r="AC480" s="36"/>
      <c r="AD480" s="36"/>
      <c r="AE480" s="36"/>
      <c r="AT480" s="19" t="s">
        <v>137</v>
      </c>
      <c r="AU480" s="19" t="s">
        <v>81</v>
      </c>
    </row>
    <row r="481" spans="1:65" s="2" customFormat="1" ht="11.25">
      <c r="A481" s="36"/>
      <c r="B481" s="37"/>
      <c r="C481" s="38"/>
      <c r="D481" s="188" t="s">
        <v>139</v>
      </c>
      <c r="E481" s="38"/>
      <c r="F481" s="189" t="s">
        <v>657</v>
      </c>
      <c r="G481" s="38"/>
      <c r="H481" s="38"/>
      <c r="I481" s="185"/>
      <c r="J481" s="38"/>
      <c r="K481" s="38"/>
      <c r="L481" s="41"/>
      <c r="M481" s="186"/>
      <c r="N481" s="187"/>
      <c r="O481" s="66"/>
      <c r="P481" s="66"/>
      <c r="Q481" s="66"/>
      <c r="R481" s="66"/>
      <c r="S481" s="66"/>
      <c r="T481" s="67"/>
      <c r="U481" s="36"/>
      <c r="V481" s="36"/>
      <c r="W481" s="36"/>
      <c r="X481" s="36"/>
      <c r="Y481" s="36"/>
      <c r="Z481" s="36"/>
      <c r="AA481" s="36"/>
      <c r="AB481" s="36"/>
      <c r="AC481" s="36"/>
      <c r="AD481" s="36"/>
      <c r="AE481" s="36"/>
      <c r="AT481" s="19" t="s">
        <v>139</v>
      </c>
      <c r="AU481" s="19" t="s">
        <v>81</v>
      </c>
    </row>
    <row r="482" spans="1:65" s="13" customFormat="1" ht="11.25">
      <c r="B482" s="190"/>
      <c r="C482" s="191"/>
      <c r="D482" s="183" t="s">
        <v>141</v>
      </c>
      <c r="E482" s="192" t="s">
        <v>19</v>
      </c>
      <c r="F482" s="193" t="s">
        <v>658</v>
      </c>
      <c r="G482" s="191"/>
      <c r="H482" s="194">
        <v>7.7779999999999996</v>
      </c>
      <c r="I482" s="195"/>
      <c r="J482" s="191"/>
      <c r="K482" s="191"/>
      <c r="L482" s="196"/>
      <c r="M482" s="197"/>
      <c r="N482" s="198"/>
      <c r="O482" s="198"/>
      <c r="P482" s="198"/>
      <c r="Q482" s="198"/>
      <c r="R482" s="198"/>
      <c r="S482" s="198"/>
      <c r="T482" s="199"/>
      <c r="AT482" s="200" t="s">
        <v>141</v>
      </c>
      <c r="AU482" s="200" t="s">
        <v>81</v>
      </c>
      <c r="AV482" s="13" t="s">
        <v>81</v>
      </c>
      <c r="AW482" s="13" t="s">
        <v>35</v>
      </c>
      <c r="AX482" s="13" t="s">
        <v>74</v>
      </c>
      <c r="AY482" s="200" t="s">
        <v>128</v>
      </c>
    </row>
    <row r="483" spans="1:65" s="13" customFormat="1" ht="11.25">
      <c r="B483" s="190"/>
      <c r="C483" s="191"/>
      <c r="D483" s="183" t="s">
        <v>141</v>
      </c>
      <c r="E483" s="192" t="s">
        <v>19</v>
      </c>
      <c r="F483" s="193" t="s">
        <v>659</v>
      </c>
      <c r="G483" s="191"/>
      <c r="H483" s="194">
        <v>4.0830000000000002</v>
      </c>
      <c r="I483" s="195"/>
      <c r="J483" s="191"/>
      <c r="K483" s="191"/>
      <c r="L483" s="196"/>
      <c r="M483" s="197"/>
      <c r="N483" s="198"/>
      <c r="O483" s="198"/>
      <c r="P483" s="198"/>
      <c r="Q483" s="198"/>
      <c r="R483" s="198"/>
      <c r="S483" s="198"/>
      <c r="T483" s="199"/>
      <c r="AT483" s="200" t="s">
        <v>141</v>
      </c>
      <c r="AU483" s="200" t="s">
        <v>81</v>
      </c>
      <c r="AV483" s="13" t="s">
        <v>81</v>
      </c>
      <c r="AW483" s="13" t="s">
        <v>35</v>
      </c>
      <c r="AX483" s="13" t="s">
        <v>74</v>
      </c>
      <c r="AY483" s="200" t="s">
        <v>128</v>
      </c>
    </row>
    <row r="484" spans="1:65" s="14" customFormat="1" ht="11.25">
      <c r="B484" s="201"/>
      <c r="C484" s="202"/>
      <c r="D484" s="183" t="s">
        <v>141</v>
      </c>
      <c r="E484" s="203" t="s">
        <v>19</v>
      </c>
      <c r="F484" s="204" t="s">
        <v>143</v>
      </c>
      <c r="G484" s="202"/>
      <c r="H484" s="205">
        <v>11.861000000000001</v>
      </c>
      <c r="I484" s="206"/>
      <c r="J484" s="202"/>
      <c r="K484" s="202"/>
      <c r="L484" s="207"/>
      <c r="M484" s="208"/>
      <c r="N484" s="209"/>
      <c r="O484" s="209"/>
      <c r="P484" s="209"/>
      <c r="Q484" s="209"/>
      <c r="R484" s="209"/>
      <c r="S484" s="209"/>
      <c r="T484" s="210"/>
      <c r="AT484" s="211" t="s">
        <v>141</v>
      </c>
      <c r="AU484" s="211" t="s">
        <v>81</v>
      </c>
      <c r="AV484" s="14" t="s">
        <v>135</v>
      </c>
      <c r="AW484" s="14" t="s">
        <v>35</v>
      </c>
      <c r="AX484" s="14" t="s">
        <v>79</v>
      </c>
      <c r="AY484" s="211" t="s">
        <v>128</v>
      </c>
    </row>
    <row r="485" spans="1:65" s="2" customFormat="1" ht="16.5" customHeight="1">
      <c r="A485" s="36"/>
      <c r="B485" s="37"/>
      <c r="C485" s="170" t="s">
        <v>660</v>
      </c>
      <c r="D485" s="170" t="s">
        <v>130</v>
      </c>
      <c r="E485" s="171" t="s">
        <v>661</v>
      </c>
      <c r="F485" s="172" t="s">
        <v>662</v>
      </c>
      <c r="G485" s="173" t="s">
        <v>205</v>
      </c>
      <c r="H485" s="174">
        <v>13.9</v>
      </c>
      <c r="I485" s="175"/>
      <c r="J485" s="176">
        <f>ROUND(I485*H485,2)</f>
        <v>0</v>
      </c>
      <c r="K485" s="172" t="s">
        <v>134</v>
      </c>
      <c r="L485" s="41"/>
      <c r="M485" s="177" t="s">
        <v>19</v>
      </c>
      <c r="N485" s="178" t="s">
        <v>45</v>
      </c>
      <c r="O485" s="66"/>
      <c r="P485" s="179">
        <f>O485*H485</f>
        <v>0</v>
      </c>
      <c r="Q485" s="179">
        <v>0</v>
      </c>
      <c r="R485" s="179">
        <f>Q485*H485</f>
        <v>0</v>
      </c>
      <c r="S485" s="179">
        <v>0.06</v>
      </c>
      <c r="T485" s="180">
        <f>S485*H485</f>
        <v>0.83399999999999996</v>
      </c>
      <c r="U485" s="36"/>
      <c r="V485" s="36"/>
      <c r="W485" s="36"/>
      <c r="X485" s="36"/>
      <c r="Y485" s="36"/>
      <c r="Z485" s="36"/>
      <c r="AA485" s="36"/>
      <c r="AB485" s="36"/>
      <c r="AC485" s="36"/>
      <c r="AD485" s="36"/>
      <c r="AE485" s="36"/>
      <c r="AR485" s="181" t="s">
        <v>135</v>
      </c>
      <c r="AT485" s="181" t="s">
        <v>130</v>
      </c>
      <c r="AU485" s="181" t="s">
        <v>81</v>
      </c>
      <c r="AY485" s="19" t="s">
        <v>128</v>
      </c>
      <c r="BE485" s="182">
        <f>IF(N485="základní",J485,0)</f>
        <v>0</v>
      </c>
      <c r="BF485" s="182">
        <f>IF(N485="snížená",J485,0)</f>
        <v>0</v>
      </c>
      <c r="BG485" s="182">
        <f>IF(N485="zákl. přenesená",J485,0)</f>
        <v>0</v>
      </c>
      <c r="BH485" s="182">
        <f>IF(N485="sníž. přenesená",J485,0)</f>
        <v>0</v>
      </c>
      <c r="BI485" s="182">
        <f>IF(N485="nulová",J485,0)</f>
        <v>0</v>
      </c>
      <c r="BJ485" s="19" t="s">
        <v>79</v>
      </c>
      <c r="BK485" s="182">
        <f>ROUND(I485*H485,2)</f>
        <v>0</v>
      </c>
      <c r="BL485" s="19" t="s">
        <v>135</v>
      </c>
      <c r="BM485" s="181" t="s">
        <v>663</v>
      </c>
    </row>
    <row r="486" spans="1:65" s="2" customFormat="1" ht="11.25">
      <c r="A486" s="36"/>
      <c r="B486" s="37"/>
      <c r="C486" s="38"/>
      <c r="D486" s="183" t="s">
        <v>137</v>
      </c>
      <c r="E486" s="38"/>
      <c r="F486" s="184" t="s">
        <v>664</v>
      </c>
      <c r="G486" s="38"/>
      <c r="H486" s="38"/>
      <c r="I486" s="185"/>
      <c r="J486" s="38"/>
      <c r="K486" s="38"/>
      <c r="L486" s="41"/>
      <c r="M486" s="186"/>
      <c r="N486" s="187"/>
      <c r="O486" s="66"/>
      <c r="P486" s="66"/>
      <c r="Q486" s="66"/>
      <c r="R486" s="66"/>
      <c r="S486" s="66"/>
      <c r="T486" s="67"/>
      <c r="U486" s="36"/>
      <c r="V486" s="36"/>
      <c r="W486" s="36"/>
      <c r="X486" s="36"/>
      <c r="Y486" s="36"/>
      <c r="Z486" s="36"/>
      <c r="AA486" s="36"/>
      <c r="AB486" s="36"/>
      <c r="AC486" s="36"/>
      <c r="AD486" s="36"/>
      <c r="AE486" s="36"/>
      <c r="AT486" s="19" t="s">
        <v>137</v>
      </c>
      <c r="AU486" s="19" t="s">
        <v>81</v>
      </c>
    </row>
    <row r="487" spans="1:65" s="2" customFormat="1" ht="11.25">
      <c r="A487" s="36"/>
      <c r="B487" s="37"/>
      <c r="C487" s="38"/>
      <c r="D487" s="188" t="s">
        <v>139</v>
      </c>
      <c r="E487" s="38"/>
      <c r="F487" s="189" t="s">
        <v>665</v>
      </c>
      <c r="G487" s="38"/>
      <c r="H487" s="38"/>
      <c r="I487" s="185"/>
      <c r="J487" s="38"/>
      <c r="K487" s="38"/>
      <c r="L487" s="41"/>
      <c r="M487" s="186"/>
      <c r="N487" s="187"/>
      <c r="O487" s="66"/>
      <c r="P487" s="66"/>
      <c r="Q487" s="66"/>
      <c r="R487" s="66"/>
      <c r="S487" s="66"/>
      <c r="T487" s="67"/>
      <c r="U487" s="36"/>
      <c r="V487" s="36"/>
      <c r="W487" s="36"/>
      <c r="X487" s="36"/>
      <c r="Y487" s="36"/>
      <c r="Z487" s="36"/>
      <c r="AA487" s="36"/>
      <c r="AB487" s="36"/>
      <c r="AC487" s="36"/>
      <c r="AD487" s="36"/>
      <c r="AE487" s="36"/>
      <c r="AT487" s="19" t="s">
        <v>139</v>
      </c>
      <c r="AU487" s="19" t="s">
        <v>81</v>
      </c>
    </row>
    <row r="488" spans="1:65" s="13" customFormat="1" ht="11.25">
      <c r="B488" s="190"/>
      <c r="C488" s="191"/>
      <c r="D488" s="183" t="s">
        <v>141</v>
      </c>
      <c r="E488" s="192" t="s">
        <v>19</v>
      </c>
      <c r="F488" s="193" t="s">
        <v>666</v>
      </c>
      <c r="G488" s="191"/>
      <c r="H488" s="194">
        <v>13.9</v>
      </c>
      <c r="I488" s="195"/>
      <c r="J488" s="191"/>
      <c r="K488" s="191"/>
      <c r="L488" s="196"/>
      <c r="M488" s="197"/>
      <c r="N488" s="198"/>
      <c r="O488" s="198"/>
      <c r="P488" s="198"/>
      <c r="Q488" s="198"/>
      <c r="R488" s="198"/>
      <c r="S488" s="198"/>
      <c r="T488" s="199"/>
      <c r="AT488" s="200" t="s">
        <v>141</v>
      </c>
      <c r="AU488" s="200" t="s">
        <v>81</v>
      </c>
      <c r="AV488" s="13" t="s">
        <v>81</v>
      </c>
      <c r="AW488" s="13" t="s">
        <v>35</v>
      </c>
      <c r="AX488" s="13" t="s">
        <v>74</v>
      </c>
      <c r="AY488" s="200" t="s">
        <v>128</v>
      </c>
    </row>
    <row r="489" spans="1:65" s="14" customFormat="1" ht="11.25">
      <c r="B489" s="201"/>
      <c r="C489" s="202"/>
      <c r="D489" s="183" t="s">
        <v>141</v>
      </c>
      <c r="E489" s="203" t="s">
        <v>19</v>
      </c>
      <c r="F489" s="204" t="s">
        <v>143</v>
      </c>
      <c r="G489" s="202"/>
      <c r="H489" s="205">
        <v>13.9</v>
      </c>
      <c r="I489" s="206"/>
      <c r="J489" s="202"/>
      <c r="K489" s="202"/>
      <c r="L489" s="207"/>
      <c r="M489" s="208"/>
      <c r="N489" s="209"/>
      <c r="O489" s="209"/>
      <c r="P489" s="209"/>
      <c r="Q489" s="209"/>
      <c r="R489" s="209"/>
      <c r="S489" s="209"/>
      <c r="T489" s="210"/>
      <c r="AT489" s="211" t="s">
        <v>141</v>
      </c>
      <c r="AU489" s="211" t="s">
        <v>81</v>
      </c>
      <c r="AV489" s="14" t="s">
        <v>135</v>
      </c>
      <c r="AW489" s="14" t="s">
        <v>35</v>
      </c>
      <c r="AX489" s="14" t="s">
        <v>79</v>
      </c>
      <c r="AY489" s="211" t="s">
        <v>128</v>
      </c>
    </row>
    <row r="490" spans="1:65" s="12" customFormat="1" ht="22.9" customHeight="1">
      <c r="B490" s="154"/>
      <c r="C490" s="155"/>
      <c r="D490" s="156" t="s">
        <v>73</v>
      </c>
      <c r="E490" s="168" t="s">
        <v>667</v>
      </c>
      <c r="F490" s="168" t="s">
        <v>668</v>
      </c>
      <c r="G490" s="155"/>
      <c r="H490" s="155"/>
      <c r="I490" s="158"/>
      <c r="J490" s="169">
        <f>BK490</f>
        <v>0</v>
      </c>
      <c r="K490" s="155"/>
      <c r="L490" s="160"/>
      <c r="M490" s="161"/>
      <c r="N490" s="162"/>
      <c r="O490" s="162"/>
      <c r="P490" s="163">
        <f>SUM(P491:P509)</f>
        <v>0</v>
      </c>
      <c r="Q490" s="162"/>
      <c r="R490" s="163">
        <f>SUM(R491:R509)</f>
        <v>0</v>
      </c>
      <c r="S490" s="162"/>
      <c r="T490" s="164">
        <f>SUM(T491:T509)</f>
        <v>0</v>
      </c>
      <c r="AR490" s="165" t="s">
        <v>79</v>
      </c>
      <c r="AT490" s="166" t="s">
        <v>73</v>
      </c>
      <c r="AU490" s="166" t="s">
        <v>79</v>
      </c>
      <c r="AY490" s="165" t="s">
        <v>128</v>
      </c>
      <c r="BK490" s="167">
        <f>SUM(BK491:BK509)</f>
        <v>0</v>
      </c>
    </row>
    <row r="491" spans="1:65" s="2" customFormat="1" ht="16.5" customHeight="1">
      <c r="A491" s="36"/>
      <c r="B491" s="37"/>
      <c r="C491" s="170" t="s">
        <v>669</v>
      </c>
      <c r="D491" s="170" t="s">
        <v>130</v>
      </c>
      <c r="E491" s="171" t="s">
        <v>670</v>
      </c>
      <c r="F491" s="172" t="s">
        <v>671</v>
      </c>
      <c r="G491" s="173" t="s">
        <v>176</v>
      </c>
      <c r="H491" s="174">
        <v>68.447000000000003</v>
      </c>
      <c r="I491" s="175"/>
      <c r="J491" s="176">
        <f>ROUND(I491*H491,2)</f>
        <v>0</v>
      </c>
      <c r="K491" s="172" t="s">
        <v>134</v>
      </c>
      <c r="L491" s="41"/>
      <c r="M491" s="177" t="s">
        <v>19</v>
      </c>
      <c r="N491" s="178" t="s">
        <v>45</v>
      </c>
      <c r="O491" s="66"/>
      <c r="P491" s="179">
        <f>O491*H491</f>
        <v>0</v>
      </c>
      <c r="Q491" s="179">
        <v>0</v>
      </c>
      <c r="R491" s="179">
        <f>Q491*H491</f>
        <v>0</v>
      </c>
      <c r="S491" s="179">
        <v>0</v>
      </c>
      <c r="T491" s="180">
        <f>S491*H491</f>
        <v>0</v>
      </c>
      <c r="U491" s="36"/>
      <c r="V491" s="36"/>
      <c r="W491" s="36"/>
      <c r="X491" s="36"/>
      <c r="Y491" s="36"/>
      <c r="Z491" s="36"/>
      <c r="AA491" s="36"/>
      <c r="AB491" s="36"/>
      <c r="AC491" s="36"/>
      <c r="AD491" s="36"/>
      <c r="AE491" s="36"/>
      <c r="AR491" s="181" t="s">
        <v>135</v>
      </c>
      <c r="AT491" s="181" t="s">
        <v>130</v>
      </c>
      <c r="AU491" s="181" t="s">
        <v>81</v>
      </c>
      <c r="AY491" s="19" t="s">
        <v>128</v>
      </c>
      <c r="BE491" s="182">
        <f>IF(N491="základní",J491,0)</f>
        <v>0</v>
      </c>
      <c r="BF491" s="182">
        <f>IF(N491="snížená",J491,0)</f>
        <v>0</v>
      </c>
      <c r="BG491" s="182">
        <f>IF(N491="zákl. přenesená",J491,0)</f>
        <v>0</v>
      </c>
      <c r="BH491" s="182">
        <f>IF(N491="sníž. přenesená",J491,0)</f>
        <v>0</v>
      </c>
      <c r="BI491" s="182">
        <f>IF(N491="nulová",J491,0)</f>
        <v>0</v>
      </c>
      <c r="BJ491" s="19" t="s">
        <v>79</v>
      </c>
      <c r="BK491" s="182">
        <f>ROUND(I491*H491,2)</f>
        <v>0</v>
      </c>
      <c r="BL491" s="19" t="s">
        <v>135</v>
      </c>
      <c r="BM491" s="181" t="s">
        <v>672</v>
      </c>
    </row>
    <row r="492" spans="1:65" s="2" customFormat="1" ht="11.25">
      <c r="A492" s="36"/>
      <c r="B492" s="37"/>
      <c r="C492" s="38"/>
      <c r="D492" s="183" t="s">
        <v>137</v>
      </c>
      <c r="E492" s="38"/>
      <c r="F492" s="184" t="s">
        <v>673</v>
      </c>
      <c r="G492" s="38"/>
      <c r="H492" s="38"/>
      <c r="I492" s="185"/>
      <c r="J492" s="38"/>
      <c r="K492" s="38"/>
      <c r="L492" s="41"/>
      <c r="M492" s="186"/>
      <c r="N492" s="187"/>
      <c r="O492" s="66"/>
      <c r="P492" s="66"/>
      <c r="Q492" s="66"/>
      <c r="R492" s="66"/>
      <c r="S492" s="66"/>
      <c r="T492" s="67"/>
      <c r="U492" s="36"/>
      <c r="V492" s="36"/>
      <c r="W492" s="36"/>
      <c r="X492" s="36"/>
      <c r="Y492" s="36"/>
      <c r="Z492" s="36"/>
      <c r="AA492" s="36"/>
      <c r="AB492" s="36"/>
      <c r="AC492" s="36"/>
      <c r="AD492" s="36"/>
      <c r="AE492" s="36"/>
      <c r="AT492" s="19" t="s">
        <v>137</v>
      </c>
      <c r="AU492" s="19" t="s">
        <v>81</v>
      </c>
    </row>
    <row r="493" spans="1:65" s="2" customFormat="1" ht="11.25">
      <c r="A493" s="36"/>
      <c r="B493" s="37"/>
      <c r="C493" s="38"/>
      <c r="D493" s="188" t="s">
        <v>139</v>
      </c>
      <c r="E493" s="38"/>
      <c r="F493" s="189" t="s">
        <v>674</v>
      </c>
      <c r="G493" s="38"/>
      <c r="H493" s="38"/>
      <c r="I493" s="185"/>
      <c r="J493" s="38"/>
      <c r="K493" s="38"/>
      <c r="L493" s="41"/>
      <c r="M493" s="186"/>
      <c r="N493" s="187"/>
      <c r="O493" s="66"/>
      <c r="P493" s="66"/>
      <c r="Q493" s="66"/>
      <c r="R493" s="66"/>
      <c r="S493" s="66"/>
      <c r="T493" s="67"/>
      <c r="U493" s="36"/>
      <c r="V493" s="36"/>
      <c r="W493" s="36"/>
      <c r="X493" s="36"/>
      <c r="Y493" s="36"/>
      <c r="Z493" s="36"/>
      <c r="AA493" s="36"/>
      <c r="AB493" s="36"/>
      <c r="AC493" s="36"/>
      <c r="AD493" s="36"/>
      <c r="AE493" s="36"/>
      <c r="AT493" s="19" t="s">
        <v>139</v>
      </c>
      <c r="AU493" s="19" t="s">
        <v>81</v>
      </c>
    </row>
    <row r="494" spans="1:65" s="2" customFormat="1" ht="16.5" customHeight="1">
      <c r="A494" s="36"/>
      <c r="B494" s="37"/>
      <c r="C494" s="170" t="s">
        <v>675</v>
      </c>
      <c r="D494" s="170" t="s">
        <v>130</v>
      </c>
      <c r="E494" s="171" t="s">
        <v>676</v>
      </c>
      <c r="F494" s="172" t="s">
        <v>677</v>
      </c>
      <c r="G494" s="173" t="s">
        <v>133</v>
      </c>
      <c r="H494" s="174">
        <v>5.9080000000000004</v>
      </c>
      <c r="I494" s="175"/>
      <c r="J494" s="176">
        <f>ROUND(I494*H494,2)</f>
        <v>0</v>
      </c>
      <c r="K494" s="172" t="s">
        <v>19</v>
      </c>
      <c r="L494" s="41"/>
      <c r="M494" s="177" t="s">
        <v>19</v>
      </c>
      <c r="N494" s="178" t="s">
        <v>45</v>
      </c>
      <c r="O494" s="66"/>
      <c r="P494" s="179">
        <f>O494*H494</f>
        <v>0</v>
      </c>
      <c r="Q494" s="179">
        <v>0</v>
      </c>
      <c r="R494" s="179">
        <f>Q494*H494</f>
        <v>0</v>
      </c>
      <c r="S494" s="179">
        <v>0</v>
      </c>
      <c r="T494" s="180">
        <f>S494*H494</f>
        <v>0</v>
      </c>
      <c r="U494" s="36"/>
      <c r="V494" s="36"/>
      <c r="W494" s="36"/>
      <c r="X494" s="36"/>
      <c r="Y494" s="36"/>
      <c r="Z494" s="36"/>
      <c r="AA494" s="36"/>
      <c r="AB494" s="36"/>
      <c r="AC494" s="36"/>
      <c r="AD494" s="36"/>
      <c r="AE494" s="36"/>
      <c r="AR494" s="181" t="s">
        <v>135</v>
      </c>
      <c r="AT494" s="181" t="s">
        <v>130</v>
      </c>
      <c r="AU494" s="181" t="s">
        <v>81</v>
      </c>
      <c r="AY494" s="19" t="s">
        <v>128</v>
      </c>
      <c r="BE494" s="182">
        <f>IF(N494="základní",J494,0)</f>
        <v>0</v>
      </c>
      <c r="BF494" s="182">
        <f>IF(N494="snížená",J494,0)</f>
        <v>0</v>
      </c>
      <c r="BG494" s="182">
        <f>IF(N494="zákl. přenesená",J494,0)</f>
        <v>0</v>
      </c>
      <c r="BH494" s="182">
        <f>IF(N494="sníž. přenesená",J494,0)</f>
        <v>0</v>
      </c>
      <c r="BI494" s="182">
        <f>IF(N494="nulová",J494,0)</f>
        <v>0</v>
      </c>
      <c r="BJ494" s="19" t="s">
        <v>79</v>
      </c>
      <c r="BK494" s="182">
        <f>ROUND(I494*H494,2)</f>
        <v>0</v>
      </c>
      <c r="BL494" s="19" t="s">
        <v>135</v>
      </c>
      <c r="BM494" s="181" t="s">
        <v>678</v>
      </c>
    </row>
    <row r="495" spans="1:65" s="2" customFormat="1" ht="11.25">
      <c r="A495" s="36"/>
      <c r="B495" s="37"/>
      <c r="C495" s="38"/>
      <c r="D495" s="183" t="s">
        <v>137</v>
      </c>
      <c r="E495" s="38"/>
      <c r="F495" s="184" t="s">
        <v>677</v>
      </c>
      <c r="G495" s="38"/>
      <c r="H495" s="38"/>
      <c r="I495" s="185"/>
      <c r="J495" s="38"/>
      <c r="K495" s="38"/>
      <c r="L495" s="41"/>
      <c r="M495" s="186"/>
      <c r="N495" s="187"/>
      <c r="O495" s="66"/>
      <c r="P495" s="66"/>
      <c r="Q495" s="66"/>
      <c r="R495" s="66"/>
      <c r="S495" s="66"/>
      <c r="T495" s="67"/>
      <c r="U495" s="36"/>
      <c r="V495" s="36"/>
      <c r="W495" s="36"/>
      <c r="X495" s="36"/>
      <c r="Y495" s="36"/>
      <c r="Z495" s="36"/>
      <c r="AA495" s="36"/>
      <c r="AB495" s="36"/>
      <c r="AC495" s="36"/>
      <c r="AD495" s="36"/>
      <c r="AE495" s="36"/>
      <c r="AT495" s="19" t="s">
        <v>137</v>
      </c>
      <c r="AU495" s="19" t="s">
        <v>81</v>
      </c>
    </row>
    <row r="496" spans="1:65" s="13" customFormat="1" ht="11.25">
      <c r="B496" s="190"/>
      <c r="C496" s="191"/>
      <c r="D496" s="183" t="s">
        <v>141</v>
      </c>
      <c r="E496" s="192" t="s">
        <v>19</v>
      </c>
      <c r="F496" s="193" t="s">
        <v>679</v>
      </c>
      <c r="G496" s="191"/>
      <c r="H496" s="194">
        <v>5.9080000000000004</v>
      </c>
      <c r="I496" s="195"/>
      <c r="J496" s="191"/>
      <c r="K496" s="191"/>
      <c r="L496" s="196"/>
      <c r="M496" s="197"/>
      <c r="N496" s="198"/>
      <c r="O496" s="198"/>
      <c r="P496" s="198"/>
      <c r="Q496" s="198"/>
      <c r="R496" s="198"/>
      <c r="S496" s="198"/>
      <c r="T496" s="199"/>
      <c r="AT496" s="200" t="s">
        <v>141</v>
      </c>
      <c r="AU496" s="200" t="s">
        <v>81</v>
      </c>
      <c r="AV496" s="13" t="s">
        <v>81</v>
      </c>
      <c r="AW496" s="13" t="s">
        <v>35</v>
      </c>
      <c r="AX496" s="13" t="s">
        <v>74</v>
      </c>
      <c r="AY496" s="200" t="s">
        <v>128</v>
      </c>
    </row>
    <row r="497" spans="1:65" s="14" customFormat="1" ht="11.25">
      <c r="B497" s="201"/>
      <c r="C497" s="202"/>
      <c r="D497" s="183" t="s">
        <v>141</v>
      </c>
      <c r="E497" s="203" t="s">
        <v>19</v>
      </c>
      <c r="F497" s="204" t="s">
        <v>143</v>
      </c>
      <c r="G497" s="202"/>
      <c r="H497" s="205">
        <v>5.9080000000000004</v>
      </c>
      <c r="I497" s="206"/>
      <c r="J497" s="202"/>
      <c r="K497" s="202"/>
      <c r="L497" s="207"/>
      <c r="M497" s="208"/>
      <c r="N497" s="209"/>
      <c r="O497" s="209"/>
      <c r="P497" s="209"/>
      <c r="Q497" s="209"/>
      <c r="R497" s="209"/>
      <c r="S497" s="209"/>
      <c r="T497" s="210"/>
      <c r="AT497" s="211" t="s">
        <v>141</v>
      </c>
      <c r="AU497" s="211" t="s">
        <v>81</v>
      </c>
      <c r="AV497" s="14" t="s">
        <v>135</v>
      </c>
      <c r="AW497" s="14" t="s">
        <v>35</v>
      </c>
      <c r="AX497" s="14" t="s">
        <v>79</v>
      </c>
      <c r="AY497" s="211" t="s">
        <v>128</v>
      </c>
    </row>
    <row r="498" spans="1:65" s="2" customFormat="1" ht="16.5" customHeight="1">
      <c r="A498" s="36"/>
      <c r="B498" s="37"/>
      <c r="C498" s="170" t="s">
        <v>680</v>
      </c>
      <c r="D498" s="170" t="s">
        <v>130</v>
      </c>
      <c r="E498" s="171" t="s">
        <v>681</v>
      </c>
      <c r="F498" s="172" t="s">
        <v>682</v>
      </c>
      <c r="G498" s="173" t="s">
        <v>176</v>
      </c>
      <c r="H498" s="174">
        <v>68.447000000000003</v>
      </c>
      <c r="I498" s="175"/>
      <c r="J498" s="176">
        <f>ROUND(I498*H498,2)</f>
        <v>0</v>
      </c>
      <c r="K498" s="172" t="s">
        <v>134</v>
      </c>
      <c r="L498" s="41"/>
      <c r="M498" s="177" t="s">
        <v>19</v>
      </c>
      <c r="N498" s="178" t="s">
        <v>45</v>
      </c>
      <c r="O498" s="66"/>
      <c r="P498" s="179">
        <f>O498*H498</f>
        <v>0</v>
      </c>
      <c r="Q498" s="179">
        <v>0</v>
      </c>
      <c r="R498" s="179">
        <f>Q498*H498</f>
        <v>0</v>
      </c>
      <c r="S498" s="179">
        <v>0</v>
      </c>
      <c r="T498" s="180">
        <f>S498*H498</f>
        <v>0</v>
      </c>
      <c r="U498" s="36"/>
      <c r="V498" s="36"/>
      <c r="W498" s="36"/>
      <c r="X498" s="36"/>
      <c r="Y498" s="36"/>
      <c r="Z498" s="36"/>
      <c r="AA498" s="36"/>
      <c r="AB498" s="36"/>
      <c r="AC498" s="36"/>
      <c r="AD498" s="36"/>
      <c r="AE498" s="36"/>
      <c r="AR498" s="181" t="s">
        <v>135</v>
      </c>
      <c r="AT498" s="181" t="s">
        <v>130</v>
      </c>
      <c r="AU498" s="181" t="s">
        <v>81</v>
      </c>
      <c r="AY498" s="19" t="s">
        <v>128</v>
      </c>
      <c r="BE498" s="182">
        <f>IF(N498="základní",J498,0)</f>
        <v>0</v>
      </c>
      <c r="BF498" s="182">
        <f>IF(N498="snížená",J498,0)</f>
        <v>0</v>
      </c>
      <c r="BG498" s="182">
        <f>IF(N498="zákl. přenesená",J498,0)</f>
        <v>0</v>
      </c>
      <c r="BH498" s="182">
        <f>IF(N498="sníž. přenesená",J498,0)</f>
        <v>0</v>
      </c>
      <c r="BI498" s="182">
        <f>IF(N498="nulová",J498,0)</f>
        <v>0</v>
      </c>
      <c r="BJ498" s="19" t="s">
        <v>79</v>
      </c>
      <c r="BK498" s="182">
        <f>ROUND(I498*H498,2)</f>
        <v>0</v>
      </c>
      <c r="BL498" s="19" t="s">
        <v>135</v>
      </c>
      <c r="BM498" s="181" t="s">
        <v>683</v>
      </c>
    </row>
    <row r="499" spans="1:65" s="2" customFormat="1" ht="11.25">
      <c r="A499" s="36"/>
      <c r="B499" s="37"/>
      <c r="C499" s="38"/>
      <c r="D499" s="183" t="s">
        <v>137</v>
      </c>
      <c r="E499" s="38"/>
      <c r="F499" s="184" t="s">
        <v>684</v>
      </c>
      <c r="G499" s="38"/>
      <c r="H499" s="38"/>
      <c r="I499" s="185"/>
      <c r="J499" s="38"/>
      <c r="K499" s="38"/>
      <c r="L499" s="41"/>
      <c r="M499" s="186"/>
      <c r="N499" s="187"/>
      <c r="O499" s="66"/>
      <c r="P499" s="66"/>
      <c r="Q499" s="66"/>
      <c r="R499" s="66"/>
      <c r="S499" s="66"/>
      <c r="T499" s="67"/>
      <c r="U499" s="36"/>
      <c r="V499" s="36"/>
      <c r="W499" s="36"/>
      <c r="X499" s="36"/>
      <c r="Y499" s="36"/>
      <c r="Z499" s="36"/>
      <c r="AA499" s="36"/>
      <c r="AB499" s="36"/>
      <c r="AC499" s="36"/>
      <c r="AD499" s="36"/>
      <c r="AE499" s="36"/>
      <c r="AT499" s="19" t="s">
        <v>137</v>
      </c>
      <c r="AU499" s="19" t="s">
        <v>81</v>
      </c>
    </row>
    <row r="500" spans="1:65" s="2" customFormat="1" ht="11.25">
      <c r="A500" s="36"/>
      <c r="B500" s="37"/>
      <c r="C500" s="38"/>
      <c r="D500" s="188" t="s">
        <v>139</v>
      </c>
      <c r="E500" s="38"/>
      <c r="F500" s="189" t="s">
        <v>685</v>
      </c>
      <c r="G500" s="38"/>
      <c r="H500" s="38"/>
      <c r="I500" s="185"/>
      <c r="J500" s="38"/>
      <c r="K500" s="38"/>
      <c r="L500" s="41"/>
      <c r="M500" s="186"/>
      <c r="N500" s="187"/>
      <c r="O500" s="66"/>
      <c r="P500" s="66"/>
      <c r="Q500" s="66"/>
      <c r="R500" s="66"/>
      <c r="S500" s="66"/>
      <c r="T500" s="67"/>
      <c r="U500" s="36"/>
      <c r="V500" s="36"/>
      <c r="W500" s="36"/>
      <c r="X500" s="36"/>
      <c r="Y500" s="36"/>
      <c r="Z500" s="36"/>
      <c r="AA500" s="36"/>
      <c r="AB500" s="36"/>
      <c r="AC500" s="36"/>
      <c r="AD500" s="36"/>
      <c r="AE500" s="36"/>
      <c r="AT500" s="19" t="s">
        <v>139</v>
      </c>
      <c r="AU500" s="19" t="s">
        <v>81</v>
      </c>
    </row>
    <row r="501" spans="1:65" s="15" customFormat="1" ht="11.25">
      <c r="B501" s="212"/>
      <c r="C501" s="213"/>
      <c r="D501" s="183" t="s">
        <v>141</v>
      </c>
      <c r="E501" s="214" t="s">
        <v>19</v>
      </c>
      <c r="F501" s="215" t="s">
        <v>686</v>
      </c>
      <c r="G501" s="213"/>
      <c r="H501" s="214" t="s">
        <v>19</v>
      </c>
      <c r="I501" s="216"/>
      <c r="J501" s="213"/>
      <c r="K501" s="213"/>
      <c r="L501" s="217"/>
      <c r="M501" s="218"/>
      <c r="N501" s="219"/>
      <c r="O501" s="219"/>
      <c r="P501" s="219"/>
      <c r="Q501" s="219"/>
      <c r="R501" s="219"/>
      <c r="S501" s="219"/>
      <c r="T501" s="220"/>
      <c r="AT501" s="221" t="s">
        <v>141</v>
      </c>
      <c r="AU501" s="221" t="s">
        <v>81</v>
      </c>
      <c r="AV501" s="15" t="s">
        <v>79</v>
      </c>
      <c r="AW501" s="15" t="s">
        <v>35</v>
      </c>
      <c r="AX501" s="15" t="s">
        <v>74</v>
      </c>
      <c r="AY501" s="221" t="s">
        <v>128</v>
      </c>
    </row>
    <row r="502" spans="1:65" s="13" customFormat="1" ht="11.25">
      <c r="B502" s="190"/>
      <c r="C502" s="191"/>
      <c r="D502" s="183" t="s">
        <v>141</v>
      </c>
      <c r="E502" s="192" t="s">
        <v>19</v>
      </c>
      <c r="F502" s="193" t="s">
        <v>687</v>
      </c>
      <c r="G502" s="191"/>
      <c r="H502" s="194">
        <v>68.447000000000003</v>
      </c>
      <c r="I502" s="195"/>
      <c r="J502" s="191"/>
      <c r="K502" s="191"/>
      <c r="L502" s="196"/>
      <c r="M502" s="197"/>
      <c r="N502" s="198"/>
      <c r="O502" s="198"/>
      <c r="P502" s="198"/>
      <c r="Q502" s="198"/>
      <c r="R502" s="198"/>
      <c r="S502" s="198"/>
      <c r="T502" s="199"/>
      <c r="AT502" s="200" t="s">
        <v>141</v>
      </c>
      <c r="AU502" s="200" t="s">
        <v>81</v>
      </c>
      <c r="AV502" s="13" t="s">
        <v>81</v>
      </c>
      <c r="AW502" s="13" t="s">
        <v>35</v>
      </c>
      <c r="AX502" s="13" t="s">
        <v>74</v>
      </c>
      <c r="AY502" s="200" t="s">
        <v>128</v>
      </c>
    </row>
    <row r="503" spans="1:65" s="14" customFormat="1" ht="11.25">
      <c r="B503" s="201"/>
      <c r="C503" s="202"/>
      <c r="D503" s="183" t="s">
        <v>141</v>
      </c>
      <c r="E503" s="203" t="s">
        <v>19</v>
      </c>
      <c r="F503" s="204" t="s">
        <v>143</v>
      </c>
      <c r="G503" s="202"/>
      <c r="H503" s="205">
        <v>68.447000000000003</v>
      </c>
      <c r="I503" s="206"/>
      <c r="J503" s="202"/>
      <c r="K503" s="202"/>
      <c r="L503" s="207"/>
      <c r="M503" s="208"/>
      <c r="N503" s="209"/>
      <c r="O503" s="209"/>
      <c r="P503" s="209"/>
      <c r="Q503" s="209"/>
      <c r="R503" s="209"/>
      <c r="S503" s="209"/>
      <c r="T503" s="210"/>
      <c r="AT503" s="211" t="s">
        <v>141</v>
      </c>
      <c r="AU503" s="211" t="s">
        <v>81</v>
      </c>
      <c r="AV503" s="14" t="s">
        <v>135</v>
      </c>
      <c r="AW503" s="14" t="s">
        <v>35</v>
      </c>
      <c r="AX503" s="14" t="s">
        <v>79</v>
      </c>
      <c r="AY503" s="211" t="s">
        <v>128</v>
      </c>
    </row>
    <row r="504" spans="1:65" s="2" customFormat="1" ht="16.5" customHeight="1">
      <c r="A504" s="36"/>
      <c r="B504" s="37"/>
      <c r="C504" s="170" t="s">
        <v>688</v>
      </c>
      <c r="D504" s="170" t="s">
        <v>130</v>
      </c>
      <c r="E504" s="171" t="s">
        <v>689</v>
      </c>
      <c r="F504" s="172" t="s">
        <v>690</v>
      </c>
      <c r="G504" s="173" t="s">
        <v>176</v>
      </c>
      <c r="H504" s="174">
        <v>1095.152</v>
      </c>
      <c r="I504" s="175"/>
      <c r="J504" s="176">
        <f>ROUND(I504*H504,2)</f>
        <v>0</v>
      </c>
      <c r="K504" s="172" t="s">
        <v>134</v>
      </c>
      <c r="L504" s="41"/>
      <c r="M504" s="177" t="s">
        <v>19</v>
      </c>
      <c r="N504" s="178" t="s">
        <v>45</v>
      </c>
      <c r="O504" s="66"/>
      <c r="P504" s="179">
        <f>O504*H504</f>
        <v>0</v>
      </c>
      <c r="Q504" s="179">
        <v>0</v>
      </c>
      <c r="R504" s="179">
        <f>Q504*H504</f>
        <v>0</v>
      </c>
      <c r="S504" s="179">
        <v>0</v>
      </c>
      <c r="T504" s="180">
        <f>S504*H504</f>
        <v>0</v>
      </c>
      <c r="U504" s="36"/>
      <c r="V504" s="36"/>
      <c r="W504" s="36"/>
      <c r="X504" s="36"/>
      <c r="Y504" s="36"/>
      <c r="Z504" s="36"/>
      <c r="AA504" s="36"/>
      <c r="AB504" s="36"/>
      <c r="AC504" s="36"/>
      <c r="AD504" s="36"/>
      <c r="AE504" s="36"/>
      <c r="AR504" s="181" t="s">
        <v>135</v>
      </c>
      <c r="AT504" s="181" t="s">
        <v>130</v>
      </c>
      <c r="AU504" s="181" t="s">
        <v>81</v>
      </c>
      <c r="AY504" s="19" t="s">
        <v>128</v>
      </c>
      <c r="BE504" s="182">
        <f>IF(N504="základní",J504,0)</f>
        <v>0</v>
      </c>
      <c r="BF504" s="182">
        <f>IF(N504="snížená",J504,0)</f>
        <v>0</v>
      </c>
      <c r="BG504" s="182">
        <f>IF(N504="zákl. přenesená",J504,0)</f>
        <v>0</v>
      </c>
      <c r="BH504" s="182">
        <f>IF(N504="sníž. přenesená",J504,0)</f>
        <v>0</v>
      </c>
      <c r="BI504" s="182">
        <f>IF(N504="nulová",J504,0)</f>
        <v>0</v>
      </c>
      <c r="BJ504" s="19" t="s">
        <v>79</v>
      </c>
      <c r="BK504" s="182">
        <f>ROUND(I504*H504,2)</f>
        <v>0</v>
      </c>
      <c r="BL504" s="19" t="s">
        <v>135</v>
      </c>
      <c r="BM504" s="181" t="s">
        <v>691</v>
      </c>
    </row>
    <row r="505" spans="1:65" s="2" customFormat="1" ht="19.5">
      <c r="A505" s="36"/>
      <c r="B505" s="37"/>
      <c r="C505" s="38"/>
      <c r="D505" s="183" t="s">
        <v>137</v>
      </c>
      <c r="E505" s="38"/>
      <c r="F505" s="184" t="s">
        <v>692</v>
      </c>
      <c r="G505" s="38"/>
      <c r="H505" s="38"/>
      <c r="I505" s="185"/>
      <c r="J505" s="38"/>
      <c r="K505" s="38"/>
      <c r="L505" s="41"/>
      <c r="M505" s="186"/>
      <c r="N505" s="187"/>
      <c r="O505" s="66"/>
      <c r="P505" s="66"/>
      <c r="Q505" s="66"/>
      <c r="R505" s="66"/>
      <c r="S505" s="66"/>
      <c r="T505" s="67"/>
      <c r="U505" s="36"/>
      <c r="V505" s="36"/>
      <c r="W505" s="36"/>
      <c r="X505" s="36"/>
      <c r="Y505" s="36"/>
      <c r="Z505" s="36"/>
      <c r="AA505" s="36"/>
      <c r="AB505" s="36"/>
      <c r="AC505" s="36"/>
      <c r="AD505" s="36"/>
      <c r="AE505" s="36"/>
      <c r="AT505" s="19" t="s">
        <v>137</v>
      </c>
      <c r="AU505" s="19" t="s">
        <v>81</v>
      </c>
    </row>
    <row r="506" spans="1:65" s="2" customFormat="1" ht="11.25">
      <c r="A506" s="36"/>
      <c r="B506" s="37"/>
      <c r="C506" s="38"/>
      <c r="D506" s="188" t="s">
        <v>139</v>
      </c>
      <c r="E506" s="38"/>
      <c r="F506" s="189" t="s">
        <v>693</v>
      </c>
      <c r="G506" s="38"/>
      <c r="H506" s="38"/>
      <c r="I506" s="185"/>
      <c r="J506" s="38"/>
      <c r="K506" s="38"/>
      <c r="L506" s="41"/>
      <c r="M506" s="186"/>
      <c r="N506" s="187"/>
      <c r="O506" s="66"/>
      <c r="P506" s="66"/>
      <c r="Q506" s="66"/>
      <c r="R506" s="66"/>
      <c r="S506" s="66"/>
      <c r="T506" s="67"/>
      <c r="U506" s="36"/>
      <c r="V506" s="36"/>
      <c r="W506" s="36"/>
      <c r="X506" s="36"/>
      <c r="Y506" s="36"/>
      <c r="Z506" s="36"/>
      <c r="AA506" s="36"/>
      <c r="AB506" s="36"/>
      <c r="AC506" s="36"/>
      <c r="AD506" s="36"/>
      <c r="AE506" s="36"/>
      <c r="AT506" s="19" t="s">
        <v>139</v>
      </c>
      <c r="AU506" s="19" t="s">
        <v>81</v>
      </c>
    </row>
    <row r="507" spans="1:65" s="2" customFormat="1" ht="24.2" customHeight="1">
      <c r="A507" s="36"/>
      <c r="B507" s="37"/>
      <c r="C507" s="170" t="s">
        <v>694</v>
      </c>
      <c r="D507" s="170" t="s">
        <v>130</v>
      </c>
      <c r="E507" s="171" t="s">
        <v>695</v>
      </c>
      <c r="F507" s="172" t="s">
        <v>696</v>
      </c>
      <c r="G507" s="173" t="s">
        <v>176</v>
      </c>
      <c r="H507" s="174">
        <v>68.447000000000003</v>
      </c>
      <c r="I507" s="175"/>
      <c r="J507" s="176">
        <f>ROUND(I507*H507,2)</f>
        <v>0</v>
      </c>
      <c r="K507" s="172" t="s">
        <v>134</v>
      </c>
      <c r="L507" s="41"/>
      <c r="M507" s="177" t="s">
        <v>19</v>
      </c>
      <c r="N507" s="178" t="s">
        <v>45</v>
      </c>
      <c r="O507" s="66"/>
      <c r="P507" s="179">
        <f>O507*H507</f>
        <v>0</v>
      </c>
      <c r="Q507" s="179">
        <v>0</v>
      </c>
      <c r="R507" s="179">
        <f>Q507*H507</f>
        <v>0</v>
      </c>
      <c r="S507" s="179">
        <v>0</v>
      </c>
      <c r="T507" s="180">
        <f>S507*H507</f>
        <v>0</v>
      </c>
      <c r="U507" s="36"/>
      <c r="V507" s="36"/>
      <c r="W507" s="36"/>
      <c r="X507" s="36"/>
      <c r="Y507" s="36"/>
      <c r="Z507" s="36"/>
      <c r="AA507" s="36"/>
      <c r="AB507" s="36"/>
      <c r="AC507" s="36"/>
      <c r="AD507" s="36"/>
      <c r="AE507" s="36"/>
      <c r="AR507" s="181" t="s">
        <v>135</v>
      </c>
      <c r="AT507" s="181" t="s">
        <v>130</v>
      </c>
      <c r="AU507" s="181" t="s">
        <v>81</v>
      </c>
      <c r="AY507" s="19" t="s">
        <v>128</v>
      </c>
      <c r="BE507" s="182">
        <f>IF(N507="základní",J507,0)</f>
        <v>0</v>
      </c>
      <c r="BF507" s="182">
        <f>IF(N507="snížená",J507,0)</f>
        <v>0</v>
      </c>
      <c r="BG507" s="182">
        <f>IF(N507="zákl. přenesená",J507,0)</f>
        <v>0</v>
      </c>
      <c r="BH507" s="182">
        <f>IF(N507="sníž. přenesená",J507,0)</f>
        <v>0</v>
      </c>
      <c r="BI507" s="182">
        <f>IF(N507="nulová",J507,0)</f>
        <v>0</v>
      </c>
      <c r="BJ507" s="19" t="s">
        <v>79</v>
      </c>
      <c r="BK507" s="182">
        <f>ROUND(I507*H507,2)</f>
        <v>0</v>
      </c>
      <c r="BL507" s="19" t="s">
        <v>135</v>
      </c>
      <c r="BM507" s="181" t="s">
        <v>697</v>
      </c>
    </row>
    <row r="508" spans="1:65" s="2" customFormat="1" ht="19.5">
      <c r="A508" s="36"/>
      <c r="B508" s="37"/>
      <c r="C508" s="38"/>
      <c r="D508" s="183" t="s">
        <v>137</v>
      </c>
      <c r="E508" s="38"/>
      <c r="F508" s="184" t="s">
        <v>698</v>
      </c>
      <c r="G508" s="38"/>
      <c r="H508" s="38"/>
      <c r="I508" s="185"/>
      <c r="J508" s="38"/>
      <c r="K508" s="38"/>
      <c r="L508" s="41"/>
      <c r="M508" s="186"/>
      <c r="N508" s="187"/>
      <c r="O508" s="66"/>
      <c r="P508" s="66"/>
      <c r="Q508" s="66"/>
      <c r="R508" s="66"/>
      <c r="S508" s="66"/>
      <c r="T508" s="67"/>
      <c r="U508" s="36"/>
      <c r="V508" s="36"/>
      <c r="W508" s="36"/>
      <c r="X508" s="36"/>
      <c r="Y508" s="36"/>
      <c r="Z508" s="36"/>
      <c r="AA508" s="36"/>
      <c r="AB508" s="36"/>
      <c r="AC508" s="36"/>
      <c r="AD508" s="36"/>
      <c r="AE508" s="36"/>
      <c r="AT508" s="19" t="s">
        <v>137</v>
      </c>
      <c r="AU508" s="19" t="s">
        <v>81</v>
      </c>
    </row>
    <row r="509" spans="1:65" s="2" customFormat="1" ht="11.25">
      <c r="A509" s="36"/>
      <c r="B509" s="37"/>
      <c r="C509" s="38"/>
      <c r="D509" s="188" t="s">
        <v>139</v>
      </c>
      <c r="E509" s="38"/>
      <c r="F509" s="189" t="s">
        <v>699</v>
      </c>
      <c r="G509" s="38"/>
      <c r="H509" s="38"/>
      <c r="I509" s="185"/>
      <c r="J509" s="38"/>
      <c r="K509" s="38"/>
      <c r="L509" s="41"/>
      <c r="M509" s="186"/>
      <c r="N509" s="187"/>
      <c r="O509" s="66"/>
      <c r="P509" s="66"/>
      <c r="Q509" s="66"/>
      <c r="R509" s="66"/>
      <c r="S509" s="66"/>
      <c r="T509" s="67"/>
      <c r="U509" s="36"/>
      <c r="V509" s="36"/>
      <c r="W509" s="36"/>
      <c r="X509" s="36"/>
      <c r="Y509" s="36"/>
      <c r="Z509" s="36"/>
      <c r="AA509" s="36"/>
      <c r="AB509" s="36"/>
      <c r="AC509" s="36"/>
      <c r="AD509" s="36"/>
      <c r="AE509" s="36"/>
      <c r="AT509" s="19" t="s">
        <v>139</v>
      </c>
      <c r="AU509" s="19" t="s">
        <v>81</v>
      </c>
    </row>
    <row r="510" spans="1:65" s="12" customFormat="1" ht="22.9" customHeight="1">
      <c r="B510" s="154"/>
      <c r="C510" s="155"/>
      <c r="D510" s="156" t="s">
        <v>73</v>
      </c>
      <c r="E510" s="168" t="s">
        <v>700</v>
      </c>
      <c r="F510" s="168" t="s">
        <v>701</v>
      </c>
      <c r="G510" s="155"/>
      <c r="H510" s="155"/>
      <c r="I510" s="158"/>
      <c r="J510" s="169">
        <f>BK510</f>
        <v>0</v>
      </c>
      <c r="K510" s="155"/>
      <c r="L510" s="160"/>
      <c r="M510" s="161"/>
      <c r="N510" s="162"/>
      <c r="O510" s="162"/>
      <c r="P510" s="163">
        <f>SUM(P511:P513)</f>
        <v>0</v>
      </c>
      <c r="Q510" s="162"/>
      <c r="R510" s="163">
        <f>SUM(R511:R513)</f>
        <v>0</v>
      </c>
      <c r="S510" s="162"/>
      <c r="T510" s="164">
        <f>SUM(T511:T513)</f>
        <v>0</v>
      </c>
      <c r="AR510" s="165" t="s">
        <v>79</v>
      </c>
      <c r="AT510" s="166" t="s">
        <v>73</v>
      </c>
      <c r="AU510" s="166" t="s">
        <v>79</v>
      </c>
      <c r="AY510" s="165" t="s">
        <v>128</v>
      </c>
      <c r="BK510" s="167">
        <f>SUM(BK511:BK513)</f>
        <v>0</v>
      </c>
    </row>
    <row r="511" spans="1:65" s="2" customFormat="1" ht="16.5" customHeight="1">
      <c r="A511" s="36"/>
      <c r="B511" s="37"/>
      <c r="C511" s="170" t="s">
        <v>702</v>
      </c>
      <c r="D511" s="170" t="s">
        <v>130</v>
      </c>
      <c r="E511" s="171" t="s">
        <v>703</v>
      </c>
      <c r="F511" s="172" t="s">
        <v>704</v>
      </c>
      <c r="G511" s="173" t="s">
        <v>176</v>
      </c>
      <c r="H511" s="174">
        <v>160.04900000000001</v>
      </c>
      <c r="I511" s="175"/>
      <c r="J511" s="176">
        <f>ROUND(I511*H511,2)</f>
        <v>0</v>
      </c>
      <c r="K511" s="172" t="s">
        <v>134</v>
      </c>
      <c r="L511" s="41"/>
      <c r="M511" s="177" t="s">
        <v>19</v>
      </c>
      <c r="N511" s="178" t="s">
        <v>45</v>
      </c>
      <c r="O511" s="66"/>
      <c r="P511" s="179">
        <f>O511*H511</f>
        <v>0</v>
      </c>
      <c r="Q511" s="179">
        <v>0</v>
      </c>
      <c r="R511" s="179">
        <f>Q511*H511</f>
        <v>0</v>
      </c>
      <c r="S511" s="179">
        <v>0</v>
      </c>
      <c r="T511" s="180">
        <f>S511*H511</f>
        <v>0</v>
      </c>
      <c r="U511" s="36"/>
      <c r="V511" s="36"/>
      <c r="W511" s="36"/>
      <c r="X511" s="36"/>
      <c r="Y511" s="36"/>
      <c r="Z511" s="36"/>
      <c r="AA511" s="36"/>
      <c r="AB511" s="36"/>
      <c r="AC511" s="36"/>
      <c r="AD511" s="36"/>
      <c r="AE511" s="36"/>
      <c r="AR511" s="181" t="s">
        <v>135</v>
      </c>
      <c r="AT511" s="181" t="s">
        <v>130</v>
      </c>
      <c r="AU511" s="181" t="s">
        <v>81</v>
      </c>
      <c r="AY511" s="19" t="s">
        <v>128</v>
      </c>
      <c r="BE511" s="182">
        <f>IF(N511="základní",J511,0)</f>
        <v>0</v>
      </c>
      <c r="BF511" s="182">
        <f>IF(N511="snížená",J511,0)</f>
        <v>0</v>
      </c>
      <c r="BG511" s="182">
        <f>IF(N511="zákl. přenesená",J511,0)</f>
        <v>0</v>
      </c>
      <c r="BH511" s="182">
        <f>IF(N511="sníž. přenesená",J511,0)</f>
        <v>0</v>
      </c>
      <c r="BI511" s="182">
        <f>IF(N511="nulová",J511,0)</f>
        <v>0</v>
      </c>
      <c r="BJ511" s="19" t="s">
        <v>79</v>
      </c>
      <c r="BK511" s="182">
        <f>ROUND(I511*H511,2)</f>
        <v>0</v>
      </c>
      <c r="BL511" s="19" t="s">
        <v>135</v>
      </c>
      <c r="BM511" s="181" t="s">
        <v>705</v>
      </c>
    </row>
    <row r="512" spans="1:65" s="2" customFormat="1" ht="19.5">
      <c r="A512" s="36"/>
      <c r="B512" s="37"/>
      <c r="C512" s="38"/>
      <c r="D512" s="183" t="s">
        <v>137</v>
      </c>
      <c r="E512" s="38"/>
      <c r="F512" s="184" t="s">
        <v>706</v>
      </c>
      <c r="G512" s="38"/>
      <c r="H512" s="38"/>
      <c r="I512" s="185"/>
      <c r="J512" s="38"/>
      <c r="K512" s="38"/>
      <c r="L512" s="41"/>
      <c r="M512" s="186"/>
      <c r="N512" s="187"/>
      <c r="O512" s="66"/>
      <c r="P512" s="66"/>
      <c r="Q512" s="66"/>
      <c r="R512" s="66"/>
      <c r="S512" s="66"/>
      <c r="T512" s="67"/>
      <c r="U512" s="36"/>
      <c r="V512" s="36"/>
      <c r="W512" s="36"/>
      <c r="X512" s="36"/>
      <c r="Y512" s="36"/>
      <c r="Z512" s="36"/>
      <c r="AA512" s="36"/>
      <c r="AB512" s="36"/>
      <c r="AC512" s="36"/>
      <c r="AD512" s="36"/>
      <c r="AE512" s="36"/>
      <c r="AT512" s="19" t="s">
        <v>137</v>
      </c>
      <c r="AU512" s="19" t="s">
        <v>81</v>
      </c>
    </row>
    <row r="513" spans="1:65" s="2" customFormat="1" ht="11.25">
      <c r="A513" s="36"/>
      <c r="B513" s="37"/>
      <c r="C513" s="38"/>
      <c r="D513" s="188" t="s">
        <v>139</v>
      </c>
      <c r="E513" s="38"/>
      <c r="F513" s="189" t="s">
        <v>707</v>
      </c>
      <c r="G513" s="38"/>
      <c r="H513" s="38"/>
      <c r="I513" s="185"/>
      <c r="J513" s="38"/>
      <c r="K513" s="38"/>
      <c r="L513" s="41"/>
      <c r="M513" s="186"/>
      <c r="N513" s="187"/>
      <c r="O513" s="66"/>
      <c r="P513" s="66"/>
      <c r="Q513" s="66"/>
      <c r="R513" s="66"/>
      <c r="S513" s="66"/>
      <c r="T513" s="67"/>
      <c r="U513" s="36"/>
      <c r="V513" s="36"/>
      <c r="W513" s="36"/>
      <c r="X513" s="36"/>
      <c r="Y513" s="36"/>
      <c r="Z513" s="36"/>
      <c r="AA513" s="36"/>
      <c r="AB513" s="36"/>
      <c r="AC513" s="36"/>
      <c r="AD513" s="36"/>
      <c r="AE513" s="36"/>
      <c r="AT513" s="19" t="s">
        <v>139</v>
      </c>
      <c r="AU513" s="19" t="s">
        <v>81</v>
      </c>
    </row>
    <row r="514" spans="1:65" s="12" customFormat="1" ht="25.9" customHeight="1">
      <c r="B514" s="154"/>
      <c r="C514" s="155"/>
      <c r="D514" s="156" t="s">
        <v>73</v>
      </c>
      <c r="E514" s="157" t="s">
        <v>708</v>
      </c>
      <c r="F514" s="157" t="s">
        <v>709</v>
      </c>
      <c r="G514" s="155"/>
      <c r="H514" s="155"/>
      <c r="I514" s="158"/>
      <c r="J514" s="159">
        <f>BK514</f>
        <v>0</v>
      </c>
      <c r="K514" s="155"/>
      <c r="L514" s="160"/>
      <c r="M514" s="161"/>
      <c r="N514" s="162"/>
      <c r="O514" s="162"/>
      <c r="P514" s="163">
        <f>P515+P535+P539+P616+P752+P778+P813+P826+P861+P880</f>
        <v>0</v>
      </c>
      <c r="Q514" s="162"/>
      <c r="R514" s="163">
        <f>R515+R535+R539+R616+R752+R778+R813+R826+R861+R880</f>
        <v>7.0053541500000005</v>
      </c>
      <c r="S514" s="162"/>
      <c r="T514" s="164">
        <f>T515+T535+T539+T616+T752+T778+T813+T826+T861+T880</f>
        <v>4.7496020000000003</v>
      </c>
      <c r="AR514" s="165" t="s">
        <v>81</v>
      </c>
      <c r="AT514" s="166" t="s">
        <v>73</v>
      </c>
      <c r="AU514" s="166" t="s">
        <v>74</v>
      </c>
      <c r="AY514" s="165" t="s">
        <v>128</v>
      </c>
      <c r="BK514" s="167">
        <f>BK515+BK535+BK539+BK616+BK752+BK778+BK813+BK826+BK861+BK880</f>
        <v>0</v>
      </c>
    </row>
    <row r="515" spans="1:65" s="12" customFormat="1" ht="22.9" customHeight="1">
      <c r="B515" s="154"/>
      <c r="C515" s="155"/>
      <c r="D515" s="156" t="s">
        <v>73</v>
      </c>
      <c r="E515" s="168" t="s">
        <v>710</v>
      </c>
      <c r="F515" s="168" t="s">
        <v>711</v>
      </c>
      <c r="G515" s="155"/>
      <c r="H515" s="155"/>
      <c r="I515" s="158"/>
      <c r="J515" s="169">
        <f>BK515</f>
        <v>0</v>
      </c>
      <c r="K515" s="155"/>
      <c r="L515" s="160"/>
      <c r="M515" s="161"/>
      <c r="N515" s="162"/>
      <c r="O515" s="162"/>
      <c r="P515" s="163">
        <f>SUM(P516:P534)</f>
        <v>0</v>
      </c>
      <c r="Q515" s="162"/>
      <c r="R515" s="163">
        <f>SUM(R516:R534)</f>
        <v>6.2074400000000002E-2</v>
      </c>
      <c r="S515" s="162"/>
      <c r="T515" s="164">
        <f>SUM(T516:T534)</f>
        <v>0</v>
      </c>
      <c r="AR515" s="165" t="s">
        <v>81</v>
      </c>
      <c r="AT515" s="166" t="s">
        <v>73</v>
      </c>
      <c r="AU515" s="166" t="s">
        <v>79</v>
      </c>
      <c r="AY515" s="165" t="s">
        <v>128</v>
      </c>
      <c r="BK515" s="167">
        <f>SUM(BK516:BK534)</f>
        <v>0</v>
      </c>
    </row>
    <row r="516" spans="1:65" s="2" customFormat="1" ht="16.5" customHeight="1">
      <c r="A516" s="36"/>
      <c r="B516" s="37"/>
      <c r="C516" s="170" t="s">
        <v>712</v>
      </c>
      <c r="D516" s="170" t="s">
        <v>130</v>
      </c>
      <c r="E516" s="171" t="s">
        <v>713</v>
      </c>
      <c r="F516" s="172" t="s">
        <v>714</v>
      </c>
      <c r="G516" s="173" t="s">
        <v>205</v>
      </c>
      <c r="H516" s="174">
        <v>8.8249999999999993</v>
      </c>
      <c r="I516" s="175"/>
      <c r="J516" s="176">
        <f>ROUND(I516*H516,2)</f>
        <v>0</v>
      </c>
      <c r="K516" s="172" t="s">
        <v>134</v>
      </c>
      <c r="L516" s="41"/>
      <c r="M516" s="177" t="s">
        <v>19</v>
      </c>
      <c r="N516" s="178" t="s">
        <v>45</v>
      </c>
      <c r="O516" s="66"/>
      <c r="P516" s="179">
        <f>O516*H516</f>
        <v>0</v>
      </c>
      <c r="Q516" s="179">
        <v>0</v>
      </c>
      <c r="R516" s="179">
        <f>Q516*H516</f>
        <v>0</v>
      </c>
      <c r="S516" s="179">
        <v>0</v>
      </c>
      <c r="T516" s="180">
        <f>S516*H516</f>
        <v>0</v>
      </c>
      <c r="U516" s="36"/>
      <c r="V516" s="36"/>
      <c r="W516" s="36"/>
      <c r="X516" s="36"/>
      <c r="Y516" s="36"/>
      <c r="Z516" s="36"/>
      <c r="AA516" s="36"/>
      <c r="AB516" s="36"/>
      <c r="AC516" s="36"/>
      <c r="AD516" s="36"/>
      <c r="AE516" s="36"/>
      <c r="AR516" s="181" t="s">
        <v>251</v>
      </c>
      <c r="AT516" s="181" t="s">
        <v>130</v>
      </c>
      <c r="AU516" s="181" t="s">
        <v>81</v>
      </c>
      <c r="AY516" s="19" t="s">
        <v>128</v>
      </c>
      <c r="BE516" s="182">
        <f>IF(N516="základní",J516,0)</f>
        <v>0</v>
      </c>
      <c r="BF516" s="182">
        <f>IF(N516="snížená",J516,0)</f>
        <v>0</v>
      </c>
      <c r="BG516" s="182">
        <f>IF(N516="zákl. přenesená",J516,0)</f>
        <v>0</v>
      </c>
      <c r="BH516" s="182">
        <f>IF(N516="sníž. přenesená",J516,0)</f>
        <v>0</v>
      </c>
      <c r="BI516" s="182">
        <f>IF(N516="nulová",J516,0)</f>
        <v>0</v>
      </c>
      <c r="BJ516" s="19" t="s">
        <v>79</v>
      </c>
      <c r="BK516" s="182">
        <f>ROUND(I516*H516,2)</f>
        <v>0</v>
      </c>
      <c r="BL516" s="19" t="s">
        <v>251</v>
      </c>
      <c r="BM516" s="181" t="s">
        <v>715</v>
      </c>
    </row>
    <row r="517" spans="1:65" s="2" customFormat="1" ht="11.25">
      <c r="A517" s="36"/>
      <c r="B517" s="37"/>
      <c r="C517" s="38"/>
      <c r="D517" s="183" t="s">
        <v>137</v>
      </c>
      <c r="E517" s="38"/>
      <c r="F517" s="184" t="s">
        <v>716</v>
      </c>
      <c r="G517" s="38"/>
      <c r="H517" s="38"/>
      <c r="I517" s="185"/>
      <c r="J517" s="38"/>
      <c r="K517" s="38"/>
      <c r="L517" s="41"/>
      <c r="M517" s="186"/>
      <c r="N517" s="187"/>
      <c r="O517" s="66"/>
      <c r="P517" s="66"/>
      <c r="Q517" s="66"/>
      <c r="R517" s="66"/>
      <c r="S517" s="66"/>
      <c r="T517" s="67"/>
      <c r="U517" s="36"/>
      <c r="V517" s="36"/>
      <c r="W517" s="36"/>
      <c r="X517" s="36"/>
      <c r="Y517" s="36"/>
      <c r="Z517" s="36"/>
      <c r="AA517" s="36"/>
      <c r="AB517" s="36"/>
      <c r="AC517" s="36"/>
      <c r="AD517" s="36"/>
      <c r="AE517" s="36"/>
      <c r="AT517" s="19" t="s">
        <v>137</v>
      </c>
      <c r="AU517" s="19" t="s">
        <v>81</v>
      </c>
    </row>
    <row r="518" spans="1:65" s="2" customFormat="1" ht="11.25">
      <c r="A518" s="36"/>
      <c r="B518" s="37"/>
      <c r="C518" s="38"/>
      <c r="D518" s="188" t="s">
        <v>139</v>
      </c>
      <c r="E518" s="38"/>
      <c r="F518" s="189" t="s">
        <v>717</v>
      </c>
      <c r="G518" s="38"/>
      <c r="H518" s="38"/>
      <c r="I518" s="185"/>
      <c r="J518" s="38"/>
      <c r="K518" s="38"/>
      <c r="L518" s="41"/>
      <c r="M518" s="186"/>
      <c r="N518" s="187"/>
      <c r="O518" s="66"/>
      <c r="P518" s="66"/>
      <c r="Q518" s="66"/>
      <c r="R518" s="66"/>
      <c r="S518" s="66"/>
      <c r="T518" s="67"/>
      <c r="U518" s="36"/>
      <c r="V518" s="36"/>
      <c r="W518" s="36"/>
      <c r="X518" s="36"/>
      <c r="Y518" s="36"/>
      <c r="Z518" s="36"/>
      <c r="AA518" s="36"/>
      <c r="AB518" s="36"/>
      <c r="AC518" s="36"/>
      <c r="AD518" s="36"/>
      <c r="AE518" s="36"/>
      <c r="AT518" s="19" t="s">
        <v>139</v>
      </c>
      <c r="AU518" s="19" t="s">
        <v>81</v>
      </c>
    </row>
    <row r="519" spans="1:65" s="13" customFormat="1" ht="11.25">
      <c r="B519" s="190"/>
      <c r="C519" s="191"/>
      <c r="D519" s="183" t="s">
        <v>141</v>
      </c>
      <c r="E519" s="192" t="s">
        <v>19</v>
      </c>
      <c r="F519" s="193" t="s">
        <v>279</v>
      </c>
      <c r="G519" s="191"/>
      <c r="H519" s="194">
        <v>8.8249999999999993</v>
      </c>
      <c r="I519" s="195"/>
      <c r="J519" s="191"/>
      <c r="K519" s="191"/>
      <c r="L519" s="196"/>
      <c r="M519" s="197"/>
      <c r="N519" s="198"/>
      <c r="O519" s="198"/>
      <c r="P519" s="198"/>
      <c r="Q519" s="198"/>
      <c r="R519" s="198"/>
      <c r="S519" s="198"/>
      <c r="T519" s="199"/>
      <c r="AT519" s="200" t="s">
        <v>141</v>
      </c>
      <c r="AU519" s="200" t="s">
        <v>81</v>
      </c>
      <c r="AV519" s="13" t="s">
        <v>81</v>
      </c>
      <c r="AW519" s="13" t="s">
        <v>35</v>
      </c>
      <c r="AX519" s="13" t="s">
        <v>74</v>
      </c>
      <c r="AY519" s="200" t="s">
        <v>128</v>
      </c>
    </row>
    <row r="520" spans="1:65" s="14" customFormat="1" ht="11.25">
      <c r="B520" s="201"/>
      <c r="C520" s="202"/>
      <c r="D520" s="183" t="s">
        <v>141</v>
      </c>
      <c r="E520" s="203" t="s">
        <v>19</v>
      </c>
      <c r="F520" s="204" t="s">
        <v>143</v>
      </c>
      <c r="G520" s="202"/>
      <c r="H520" s="205">
        <v>8.8249999999999993</v>
      </c>
      <c r="I520" s="206"/>
      <c r="J520" s="202"/>
      <c r="K520" s="202"/>
      <c r="L520" s="207"/>
      <c r="M520" s="208"/>
      <c r="N520" s="209"/>
      <c r="O520" s="209"/>
      <c r="P520" s="209"/>
      <c r="Q520" s="209"/>
      <c r="R520" s="209"/>
      <c r="S520" s="209"/>
      <c r="T520" s="210"/>
      <c r="AT520" s="211" t="s">
        <v>141</v>
      </c>
      <c r="AU520" s="211" t="s">
        <v>81</v>
      </c>
      <c r="AV520" s="14" t="s">
        <v>135</v>
      </c>
      <c r="AW520" s="14" t="s">
        <v>35</v>
      </c>
      <c r="AX520" s="14" t="s">
        <v>79</v>
      </c>
      <c r="AY520" s="211" t="s">
        <v>128</v>
      </c>
    </row>
    <row r="521" spans="1:65" s="2" customFormat="1" ht="16.5" customHeight="1">
      <c r="A521" s="36"/>
      <c r="B521" s="37"/>
      <c r="C521" s="222" t="s">
        <v>718</v>
      </c>
      <c r="D521" s="222" t="s">
        <v>197</v>
      </c>
      <c r="E521" s="223" t="s">
        <v>719</v>
      </c>
      <c r="F521" s="224" t="s">
        <v>720</v>
      </c>
      <c r="G521" s="225" t="s">
        <v>176</v>
      </c>
      <c r="H521" s="226">
        <v>3.0000000000000001E-3</v>
      </c>
      <c r="I521" s="227"/>
      <c r="J521" s="228">
        <f>ROUND(I521*H521,2)</f>
        <v>0</v>
      </c>
      <c r="K521" s="224" t="s">
        <v>134</v>
      </c>
      <c r="L521" s="229"/>
      <c r="M521" s="230" t="s">
        <v>19</v>
      </c>
      <c r="N521" s="231" t="s">
        <v>45</v>
      </c>
      <c r="O521" s="66"/>
      <c r="P521" s="179">
        <f>O521*H521</f>
        <v>0</v>
      </c>
      <c r="Q521" s="179">
        <v>1</v>
      </c>
      <c r="R521" s="179">
        <f>Q521*H521</f>
        <v>3.0000000000000001E-3</v>
      </c>
      <c r="S521" s="179">
        <v>0</v>
      </c>
      <c r="T521" s="180">
        <f>S521*H521</f>
        <v>0</v>
      </c>
      <c r="U521" s="36"/>
      <c r="V521" s="36"/>
      <c r="W521" s="36"/>
      <c r="X521" s="36"/>
      <c r="Y521" s="36"/>
      <c r="Z521" s="36"/>
      <c r="AA521" s="36"/>
      <c r="AB521" s="36"/>
      <c r="AC521" s="36"/>
      <c r="AD521" s="36"/>
      <c r="AE521" s="36"/>
      <c r="AR521" s="181" t="s">
        <v>370</v>
      </c>
      <c r="AT521" s="181" t="s">
        <v>197</v>
      </c>
      <c r="AU521" s="181" t="s">
        <v>81</v>
      </c>
      <c r="AY521" s="19" t="s">
        <v>128</v>
      </c>
      <c r="BE521" s="182">
        <f>IF(N521="základní",J521,0)</f>
        <v>0</v>
      </c>
      <c r="BF521" s="182">
        <f>IF(N521="snížená",J521,0)</f>
        <v>0</v>
      </c>
      <c r="BG521" s="182">
        <f>IF(N521="zákl. přenesená",J521,0)</f>
        <v>0</v>
      </c>
      <c r="BH521" s="182">
        <f>IF(N521="sníž. přenesená",J521,0)</f>
        <v>0</v>
      </c>
      <c r="BI521" s="182">
        <f>IF(N521="nulová",J521,0)</f>
        <v>0</v>
      </c>
      <c r="BJ521" s="19" t="s">
        <v>79</v>
      </c>
      <c r="BK521" s="182">
        <f>ROUND(I521*H521,2)</f>
        <v>0</v>
      </c>
      <c r="BL521" s="19" t="s">
        <v>251</v>
      </c>
      <c r="BM521" s="181" t="s">
        <v>721</v>
      </c>
    </row>
    <row r="522" spans="1:65" s="2" customFormat="1" ht="11.25">
      <c r="A522" s="36"/>
      <c r="B522" s="37"/>
      <c r="C522" s="38"/>
      <c r="D522" s="183" t="s">
        <v>137</v>
      </c>
      <c r="E522" s="38"/>
      <c r="F522" s="184" t="s">
        <v>720</v>
      </c>
      <c r="G522" s="38"/>
      <c r="H522" s="38"/>
      <c r="I522" s="185"/>
      <c r="J522" s="38"/>
      <c r="K522" s="38"/>
      <c r="L522" s="41"/>
      <c r="M522" s="186"/>
      <c r="N522" s="187"/>
      <c r="O522" s="66"/>
      <c r="P522" s="66"/>
      <c r="Q522" s="66"/>
      <c r="R522" s="66"/>
      <c r="S522" s="66"/>
      <c r="T522" s="67"/>
      <c r="U522" s="36"/>
      <c r="V522" s="36"/>
      <c r="W522" s="36"/>
      <c r="X522" s="36"/>
      <c r="Y522" s="36"/>
      <c r="Z522" s="36"/>
      <c r="AA522" s="36"/>
      <c r="AB522" s="36"/>
      <c r="AC522" s="36"/>
      <c r="AD522" s="36"/>
      <c r="AE522" s="36"/>
      <c r="AT522" s="19" t="s">
        <v>137</v>
      </c>
      <c r="AU522" s="19" t="s">
        <v>81</v>
      </c>
    </row>
    <row r="523" spans="1:65" s="13" customFormat="1" ht="11.25">
      <c r="B523" s="190"/>
      <c r="C523" s="191"/>
      <c r="D523" s="183" t="s">
        <v>141</v>
      </c>
      <c r="E523" s="192" t="s">
        <v>19</v>
      </c>
      <c r="F523" s="193" t="s">
        <v>722</v>
      </c>
      <c r="G523" s="191"/>
      <c r="H523" s="194">
        <v>3.0000000000000001E-3</v>
      </c>
      <c r="I523" s="195"/>
      <c r="J523" s="191"/>
      <c r="K523" s="191"/>
      <c r="L523" s="196"/>
      <c r="M523" s="197"/>
      <c r="N523" s="198"/>
      <c r="O523" s="198"/>
      <c r="P523" s="198"/>
      <c r="Q523" s="198"/>
      <c r="R523" s="198"/>
      <c r="S523" s="198"/>
      <c r="T523" s="199"/>
      <c r="AT523" s="200" t="s">
        <v>141</v>
      </c>
      <c r="AU523" s="200" t="s">
        <v>81</v>
      </c>
      <c r="AV523" s="13" t="s">
        <v>81</v>
      </c>
      <c r="AW523" s="13" t="s">
        <v>35</v>
      </c>
      <c r="AX523" s="13" t="s">
        <v>74</v>
      </c>
      <c r="AY523" s="200" t="s">
        <v>128</v>
      </c>
    </row>
    <row r="524" spans="1:65" s="14" customFormat="1" ht="11.25">
      <c r="B524" s="201"/>
      <c r="C524" s="202"/>
      <c r="D524" s="183" t="s">
        <v>141</v>
      </c>
      <c r="E524" s="203" t="s">
        <v>19</v>
      </c>
      <c r="F524" s="204" t="s">
        <v>143</v>
      </c>
      <c r="G524" s="202"/>
      <c r="H524" s="205">
        <v>3.0000000000000001E-3</v>
      </c>
      <c r="I524" s="206"/>
      <c r="J524" s="202"/>
      <c r="K524" s="202"/>
      <c r="L524" s="207"/>
      <c r="M524" s="208"/>
      <c r="N524" s="209"/>
      <c r="O524" s="209"/>
      <c r="P524" s="209"/>
      <c r="Q524" s="209"/>
      <c r="R524" s="209"/>
      <c r="S524" s="209"/>
      <c r="T524" s="210"/>
      <c r="AT524" s="211" t="s">
        <v>141</v>
      </c>
      <c r="AU524" s="211" t="s">
        <v>81</v>
      </c>
      <c r="AV524" s="14" t="s">
        <v>135</v>
      </c>
      <c r="AW524" s="14" t="s">
        <v>35</v>
      </c>
      <c r="AX524" s="14" t="s">
        <v>79</v>
      </c>
      <c r="AY524" s="211" t="s">
        <v>128</v>
      </c>
    </row>
    <row r="525" spans="1:65" s="2" customFormat="1" ht="16.5" customHeight="1">
      <c r="A525" s="36"/>
      <c r="B525" s="37"/>
      <c r="C525" s="170" t="s">
        <v>723</v>
      </c>
      <c r="D525" s="170" t="s">
        <v>130</v>
      </c>
      <c r="E525" s="171" t="s">
        <v>724</v>
      </c>
      <c r="F525" s="172" t="s">
        <v>725</v>
      </c>
      <c r="G525" s="173" t="s">
        <v>205</v>
      </c>
      <c r="H525" s="174">
        <v>8.8249999999999993</v>
      </c>
      <c r="I525" s="175"/>
      <c r="J525" s="176">
        <f>ROUND(I525*H525,2)</f>
        <v>0</v>
      </c>
      <c r="K525" s="172" t="s">
        <v>134</v>
      </c>
      <c r="L525" s="41"/>
      <c r="M525" s="177" t="s">
        <v>19</v>
      </c>
      <c r="N525" s="178" t="s">
        <v>45</v>
      </c>
      <c r="O525" s="66"/>
      <c r="P525" s="179">
        <f>O525*H525</f>
        <v>0</v>
      </c>
      <c r="Q525" s="179">
        <v>4.0000000000000002E-4</v>
      </c>
      <c r="R525" s="179">
        <f>Q525*H525</f>
        <v>3.5299999999999997E-3</v>
      </c>
      <c r="S525" s="179">
        <v>0</v>
      </c>
      <c r="T525" s="180">
        <f>S525*H525</f>
        <v>0</v>
      </c>
      <c r="U525" s="36"/>
      <c r="V525" s="36"/>
      <c r="W525" s="36"/>
      <c r="X525" s="36"/>
      <c r="Y525" s="36"/>
      <c r="Z525" s="36"/>
      <c r="AA525" s="36"/>
      <c r="AB525" s="36"/>
      <c r="AC525" s="36"/>
      <c r="AD525" s="36"/>
      <c r="AE525" s="36"/>
      <c r="AR525" s="181" t="s">
        <v>251</v>
      </c>
      <c r="AT525" s="181" t="s">
        <v>130</v>
      </c>
      <c r="AU525" s="181" t="s">
        <v>81</v>
      </c>
      <c r="AY525" s="19" t="s">
        <v>128</v>
      </c>
      <c r="BE525" s="182">
        <f>IF(N525="základní",J525,0)</f>
        <v>0</v>
      </c>
      <c r="BF525" s="182">
        <f>IF(N525="snížená",J525,0)</f>
        <v>0</v>
      </c>
      <c r="BG525" s="182">
        <f>IF(N525="zákl. přenesená",J525,0)</f>
        <v>0</v>
      </c>
      <c r="BH525" s="182">
        <f>IF(N525="sníž. přenesená",J525,0)</f>
        <v>0</v>
      </c>
      <c r="BI525" s="182">
        <f>IF(N525="nulová",J525,0)</f>
        <v>0</v>
      </c>
      <c r="BJ525" s="19" t="s">
        <v>79</v>
      </c>
      <c r="BK525" s="182">
        <f>ROUND(I525*H525,2)</f>
        <v>0</v>
      </c>
      <c r="BL525" s="19" t="s">
        <v>251</v>
      </c>
      <c r="BM525" s="181" t="s">
        <v>726</v>
      </c>
    </row>
    <row r="526" spans="1:65" s="2" customFormat="1" ht="11.25">
      <c r="A526" s="36"/>
      <c r="B526" s="37"/>
      <c r="C526" s="38"/>
      <c r="D526" s="183" t="s">
        <v>137</v>
      </c>
      <c r="E526" s="38"/>
      <c r="F526" s="184" t="s">
        <v>727</v>
      </c>
      <c r="G526" s="38"/>
      <c r="H526" s="38"/>
      <c r="I526" s="185"/>
      <c r="J526" s="38"/>
      <c r="K526" s="38"/>
      <c r="L526" s="41"/>
      <c r="M526" s="186"/>
      <c r="N526" s="187"/>
      <c r="O526" s="66"/>
      <c r="P526" s="66"/>
      <c r="Q526" s="66"/>
      <c r="R526" s="66"/>
      <c r="S526" s="66"/>
      <c r="T526" s="67"/>
      <c r="U526" s="36"/>
      <c r="V526" s="36"/>
      <c r="W526" s="36"/>
      <c r="X526" s="36"/>
      <c r="Y526" s="36"/>
      <c r="Z526" s="36"/>
      <c r="AA526" s="36"/>
      <c r="AB526" s="36"/>
      <c r="AC526" s="36"/>
      <c r="AD526" s="36"/>
      <c r="AE526" s="36"/>
      <c r="AT526" s="19" t="s">
        <v>137</v>
      </c>
      <c r="AU526" s="19" t="s">
        <v>81</v>
      </c>
    </row>
    <row r="527" spans="1:65" s="2" customFormat="1" ht="11.25">
      <c r="A527" s="36"/>
      <c r="B527" s="37"/>
      <c r="C527" s="38"/>
      <c r="D527" s="188" t="s">
        <v>139</v>
      </c>
      <c r="E527" s="38"/>
      <c r="F527" s="189" t="s">
        <v>728</v>
      </c>
      <c r="G527" s="38"/>
      <c r="H527" s="38"/>
      <c r="I527" s="185"/>
      <c r="J527" s="38"/>
      <c r="K527" s="38"/>
      <c r="L527" s="41"/>
      <c r="M527" s="186"/>
      <c r="N527" s="187"/>
      <c r="O527" s="66"/>
      <c r="P527" s="66"/>
      <c r="Q527" s="66"/>
      <c r="R527" s="66"/>
      <c r="S527" s="66"/>
      <c r="T527" s="67"/>
      <c r="U527" s="36"/>
      <c r="V527" s="36"/>
      <c r="W527" s="36"/>
      <c r="X527" s="36"/>
      <c r="Y527" s="36"/>
      <c r="Z527" s="36"/>
      <c r="AA527" s="36"/>
      <c r="AB527" s="36"/>
      <c r="AC527" s="36"/>
      <c r="AD527" s="36"/>
      <c r="AE527" s="36"/>
      <c r="AT527" s="19" t="s">
        <v>139</v>
      </c>
      <c r="AU527" s="19" t="s">
        <v>81</v>
      </c>
    </row>
    <row r="528" spans="1:65" s="13" customFormat="1" ht="11.25">
      <c r="B528" s="190"/>
      <c r="C528" s="191"/>
      <c r="D528" s="183" t="s">
        <v>141</v>
      </c>
      <c r="E528" s="192" t="s">
        <v>19</v>
      </c>
      <c r="F528" s="193" t="s">
        <v>279</v>
      </c>
      <c r="G528" s="191"/>
      <c r="H528" s="194">
        <v>8.8249999999999993</v>
      </c>
      <c r="I528" s="195"/>
      <c r="J528" s="191"/>
      <c r="K528" s="191"/>
      <c r="L528" s="196"/>
      <c r="M528" s="197"/>
      <c r="N528" s="198"/>
      <c r="O528" s="198"/>
      <c r="P528" s="198"/>
      <c r="Q528" s="198"/>
      <c r="R528" s="198"/>
      <c r="S528" s="198"/>
      <c r="T528" s="199"/>
      <c r="AT528" s="200" t="s">
        <v>141</v>
      </c>
      <c r="AU528" s="200" t="s">
        <v>81</v>
      </c>
      <c r="AV528" s="13" t="s">
        <v>81</v>
      </c>
      <c r="AW528" s="13" t="s">
        <v>35</v>
      </c>
      <c r="AX528" s="13" t="s">
        <v>74</v>
      </c>
      <c r="AY528" s="200" t="s">
        <v>128</v>
      </c>
    </row>
    <row r="529" spans="1:65" s="14" customFormat="1" ht="11.25">
      <c r="B529" s="201"/>
      <c r="C529" s="202"/>
      <c r="D529" s="183" t="s">
        <v>141</v>
      </c>
      <c r="E529" s="203" t="s">
        <v>19</v>
      </c>
      <c r="F529" s="204" t="s">
        <v>143</v>
      </c>
      <c r="G529" s="202"/>
      <c r="H529" s="205">
        <v>8.8249999999999993</v>
      </c>
      <c r="I529" s="206"/>
      <c r="J529" s="202"/>
      <c r="K529" s="202"/>
      <c r="L529" s="207"/>
      <c r="M529" s="208"/>
      <c r="N529" s="209"/>
      <c r="O529" s="209"/>
      <c r="P529" s="209"/>
      <c r="Q529" s="209"/>
      <c r="R529" s="209"/>
      <c r="S529" s="209"/>
      <c r="T529" s="210"/>
      <c r="AT529" s="211" t="s">
        <v>141</v>
      </c>
      <c r="AU529" s="211" t="s">
        <v>81</v>
      </c>
      <c r="AV529" s="14" t="s">
        <v>135</v>
      </c>
      <c r="AW529" s="14" t="s">
        <v>35</v>
      </c>
      <c r="AX529" s="14" t="s">
        <v>79</v>
      </c>
      <c r="AY529" s="211" t="s">
        <v>128</v>
      </c>
    </row>
    <row r="530" spans="1:65" s="2" customFormat="1" ht="24.2" customHeight="1">
      <c r="A530" s="36"/>
      <c r="B530" s="37"/>
      <c r="C530" s="222" t="s">
        <v>729</v>
      </c>
      <c r="D530" s="222" t="s">
        <v>197</v>
      </c>
      <c r="E530" s="223" t="s">
        <v>730</v>
      </c>
      <c r="F530" s="224" t="s">
        <v>731</v>
      </c>
      <c r="G530" s="225" t="s">
        <v>205</v>
      </c>
      <c r="H530" s="226">
        <v>10.286</v>
      </c>
      <c r="I530" s="227"/>
      <c r="J530" s="228">
        <f>ROUND(I530*H530,2)</f>
        <v>0</v>
      </c>
      <c r="K530" s="224" t="s">
        <v>134</v>
      </c>
      <c r="L530" s="229"/>
      <c r="M530" s="230" t="s">
        <v>19</v>
      </c>
      <c r="N530" s="231" t="s">
        <v>45</v>
      </c>
      <c r="O530" s="66"/>
      <c r="P530" s="179">
        <f>O530*H530</f>
        <v>0</v>
      </c>
      <c r="Q530" s="179">
        <v>5.4000000000000003E-3</v>
      </c>
      <c r="R530" s="179">
        <f>Q530*H530</f>
        <v>5.5544400000000001E-2</v>
      </c>
      <c r="S530" s="179">
        <v>0</v>
      </c>
      <c r="T530" s="180">
        <f>S530*H530</f>
        <v>0</v>
      </c>
      <c r="U530" s="36"/>
      <c r="V530" s="36"/>
      <c r="W530" s="36"/>
      <c r="X530" s="36"/>
      <c r="Y530" s="36"/>
      <c r="Z530" s="36"/>
      <c r="AA530" s="36"/>
      <c r="AB530" s="36"/>
      <c r="AC530" s="36"/>
      <c r="AD530" s="36"/>
      <c r="AE530" s="36"/>
      <c r="AR530" s="181" t="s">
        <v>370</v>
      </c>
      <c r="AT530" s="181" t="s">
        <v>197</v>
      </c>
      <c r="AU530" s="181" t="s">
        <v>81</v>
      </c>
      <c r="AY530" s="19" t="s">
        <v>128</v>
      </c>
      <c r="BE530" s="182">
        <f>IF(N530="základní",J530,0)</f>
        <v>0</v>
      </c>
      <c r="BF530" s="182">
        <f>IF(N530="snížená",J530,0)</f>
        <v>0</v>
      </c>
      <c r="BG530" s="182">
        <f>IF(N530="zákl. přenesená",J530,0)</f>
        <v>0</v>
      </c>
      <c r="BH530" s="182">
        <f>IF(N530="sníž. přenesená",J530,0)</f>
        <v>0</v>
      </c>
      <c r="BI530" s="182">
        <f>IF(N530="nulová",J530,0)</f>
        <v>0</v>
      </c>
      <c r="BJ530" s="19" t="s">
        <v>79</v>
      </c>
      <c r="BK530" s="182">
        <f>ROUND(I530*H530,2)</f>
        <v>0</v>
      </c>
      <c r="BL530" s="19" t="s">
        <v>251</v>
      </c>
      <c r="BM530" s="181" t="s">
        <v>732</v>
      </c>
    </row>
    <row r="531" spans="1:65" s="2" customFormat="1" ht="11.25">
      <c r="A531" s="36"/>
      <c r="B531" s="37"/>
      <c r="C531" s="38"/>
      <c r="D531" s="183" t="s">
        <v>137</v>
      </c>
      <c r="E531" s="38"/>
      <c r="F531" s="184" t="s">
        <v>731</v>
      </c>
      <c r="G531" s="38"/>
      <c r="H531" s="38"/>
      <c r="I531" s="185"/>
      <c r="J531" s="38"/>
      <c r="K531" s="38"/>
      <c r="L531" s="41"/>
      <c r="M531" s="186"/>
      <c r="N531" s="187"/>
      <c r="O531" s="66"/>
      <c r="P531" s="66"/>
      <c r="Q531" s="66"/>
      <c r="R531" s="66"/>
      <c r="S531" s="66"/>
      <c r="T531" s="67"/>
      <c r="U531" s="36"/>
      <c r="V531" s="36"/>
      <c r="W531" s="36"/>
      <c r="X531" s="36"/>
      <c r="Y531" s="36"/>
      <c r="Z531" s="36"/>
      <c r="AA531" s="36"/>
      <c r="AB531" s="36"/>
      <c r="AC531" s="36"/>
      <c r="AD531" s="36"/>
      <c r="AE531" s="36"/>
      <c r="AT531" s="19" t="s">
        <v>137</v>
      </c>
      <c r="AU531" s="19" t="s">
        <v>81</v>
      </c>
    </row>
    <row r="532" spans="1:65" s="2" customFormat="1" ht="16.5" customHeight="1">
      <c r="A532" s="36"/>
      <c r="B532" s="37"/>
      <c r="C532" s="170" t="s">
        <v>733</v>
      </c>
      <c r="D532" s="170" t="s">
        <v>130</v>
      </c>
      <c r="E532" s="171" t="s">
        <v>734</v>
      </c>
      <c r="F532" s="172" t="s">
        <v>735</v>
      </c>
      <c r="G532" s="173" t="s">
        <v>176</v>
      </c>
      <c r="H532" s="174">
        <v>6.2E-2</v>
      </c>
      <c r="I532" s="175"/>
      <c r="J532" s="176">
        <f>ROUND(I532*H532,2)</f>
        <v>0</v>
      </c>
      <c r="K532" s="172" t="s">
        <v>134</v>
      </c>
      <c r="L532" s="41"/>
      <c r="M532" s="177" t="s">
        <v>19</v>
      </c>
      <c r="N532" s="178" t="s">
        <v>45</v>
      </c>
      <c r="O532" s="66"/>
      <c r="P532" s="179">
        <f>O532*H532</f>
        <v>0</v>
      </c>
      <c r="Q532" s="179">
        <v>0</v>
      </c>
      <c r="R532" s="179">
        <f>Q532*H532</f>
        <v>0</v>
      </c>
      <c r="S532" s="179">
        <v>0</v>
      </c>
      <c r="T532" s="180">
        <f>S532*H532</f>
        <v>0</v>
      </c>
      <c r="U532" s="36"/>
      <c r="V532" s="36"/>
      <c r="W532" s="36"/>
      <c r="X532" s="36"/>
      <c r="Y532" s="36"/>
      <c r="Z532" s="36"/>
      <c r="AA532" s="36"/>
      <c r="AB532" s="36"/>
      <c r="AC532" s="36"/>
      <c r="AD532" s="36"/>
      <c r="AE532" s="36"/>
      <c r="AR532" s="181" t="s">
        <v>251</v>
      </c>
      <c r="AT532" s="181" t="s">
        <v>130</v>
      </c>
      <c r="AU532" s="181" t="s">
        <v>81</v>
      </c>
      <c r="AY532" s="19" t="s">
        <v>128</v>
      </c>
      <c r="BE532" s="182">
        <f>IF(N532="základní",J532,0)</f>
        <v>0</v>
      </c>
      <c r="BF532" s="182">
        <f>IF(N532="snížená",J532,0)</f>
        <v>0</v>
      </c>
      <c r="BG532" s="182">
        <f>IF(N532="zákl. přenesená",J532,0)</f>
        <v>0</v>
      </c>
      <c r="BH532" s="182">
        <f>IF(N532="sníž. přenesená",J532,0)</f>
        <v>0</v>
      </c>
      <c r="BI532" s="182">
        <f>IF(N532="nulová",J532,0)</f>
        <v>0</v>
      </c>
      <c r="BJ532" s="19" t="s">
        <v>79</v>
      </c>
      <c r="BK532" s="182">
        <f>ROUND(I532*H532,2)</f>
        <v>0</v>
      </c>
      <c r="BL532" s="19" t="s">
        <v>251</v>
      </c>
      <c r="BM532" s="181" t="s">
        <v>736</v>
      </c>
    </row>
    <row r="533" spans="1:65" s="2" customFormat="1" ht="19.5">
      <c r="A533" s="36"/>
      <c r="B533" s="37"/>
      <c r="C533" s="38"/>
      <c r="D533" s="183" t="s">
        <v>137</v>
      </c>
      <c r="E533" s="38"/>
      <c r="F533" s="184" t="s">
        <v>737</v>
      </c>
      <c r="G533" s="38"/>
      <c r="H533" s="38"/>
      <c r="I533" s="185"/>
      <c r="J533" s="38"/>
      <c r="K533" s="38"/>
      <c r="L533" s="41"/>
      <c r="M533" s="186"/>
      <c r="N533" s="187"/>
      <c r="O533" s="66"/>
      <c r="P533" s="66"/>
      <c r="Q533" s="66"/>
      <c r="R533" s="66"/>
      <c r="S533" s="66"/>
      <c r="T533" s="67"/>
      <c r="U533" s="36"/>
      <c r="V533" s="36"/>
      <c r="W533" s="36"/>
      <c r="X533" s="36"/>
      <c r="Y533" s="36"/>
      <c r="Z533" s="36"/>
      <c r="AA533" s="36"/>
      <c r="AB533" s="36"/>
      <c r="AC533" s="36"/>
      <c r="AD533" s="36"/>
      <c r="AE533" s="36"/>
      <c r="AT533" s="19" t="s">
        <v>137</v>
      </c>
      <c r="AU533" s="19" t="s">
        <v>81</v>
      </c>
    </row>
    <row r="534" spans="1:65" s="2" customFormat="1" ht="11.25">
      <c r="A534" s="36"/>
      <c r="B534" s="37"/>
      <c r="C534" s="38"/>
      <c r="D534" s="188" t="s">
        <v>139</v>
      </c>
      <c r="E534" s="38"/>
      <c r="F534" s="189" t="s">
        <v>738</v>
      </c>
      <c r="G534" s="38"/>
      <c r="H534" s="38"/>
      <c r="I534" s="185"/>
      <c r="J534" s="38"/>
      <c r="K534" s="38"/>
      <c r="L534" s="41"/>
      <c r="M534" s="186"/>
      <c r="N534" s="187"/>
      <c r="O534" s="66"/>
      <c r="P534" s="66"/>
      <c r="Q534" s="66"/>
      <c r="R534" s="66"/>
      <c r="S534" s="66"/>
      <c r="T534" s="67"/>
      <c r="U534" s="36"/>
      <c r="V534" s="36"/>
      <c r="W534" s="36"/>
      <c r="X534" s="36"/>
      <c r="Y534" s="36"/>
      <c r="Z534" s="36"/>
      <c r="AA534" s="36"/>
      <c r="AB534" s="36"/>
      <c r="AC534" s="36"/>
      <c r="AD534" s="36"/>
      <c r="AE534" s="36"/>
      <c r="AT534" s="19" t="s">
        <v>139</v>
      </c>
      <c r="AU534" s="19" t="s">
        <v>81</v>
      </c>
    </row>
    <row r="535" spans="1:65" s="12" customFormat="1" ht="22.9" customHeight="1">
      <c r="B535" s="154"/>
      <c r="C535" s="155"/>
      <c r="D535" s="156" t="s">
        <v>73</v>
      </c>
      <c r="E535" s="168" t="s">
        <v>739</v>
      </c>
      <c r="F535" s="168" t="s">
        <v>740</v>
      </c>
      <c r="G535" s="155"/>
      <c r="H535" s="155"/>
      <c r="I535" s="158"/>
      <c r="J535" s="169">
        <f>BK535</f>
        <v>0</v>
      </c>
      <c r="K535" s="155"/>
      <c r="L535" s="160"/>
      <c r="M535" s="161"/>
      <c r="N535" s="162"/>
      <c r="O535" s="162"/>
      <c r="P535" s="163">
        <f>SUM(P536:P538)</f>
        <v>0</v>
      </c>
      <c r="Q535" s="162"/>
      <c r="R535" s="163">
        <f>SUM(R536:R538)</f>
        <v>4.5000000000000005E-3</v>
      </c>
      <c r="S535" s="162"/>
      <c r="T535" s="164">
        <f>SUM(T536:T538)</f>
        <v>0</v>
      </c>
      <c r="AR535" s="165" t="s">
        <v>81</v>
      </c>
      <c r="AT535" s="166" t="s">
        <v>73</v>
      </c>
      <c r="AU535" s="166" t="s">
        <v>79</v>
      </c>
      <c r="AY535" s="165" t="s">
        <v>128</v>
      </c>
      <c r="BK535" s="167">
        <f>SUM(BK536:BK538)</f>
        <v>0</v>
      </c>
    </row>
    <row r="536" spans="1:65" s="2" customFormat="1" ht="16.5" customHeight="1">
      <c r="A536" s="36"/>
      <c r="B536" s="37"/>
      <c r="C536" s="170" t="s">
        <v>741</v>
      </c>
      <c r="D536" s="170" t="s">
        <v>130</v>
      </c>
      <c r="E536" s="171" t="s">
        <v>742</v>
      </c>
      <c r="F536" s="172" t="s">
        <v>743</v>
      </c>
      <c r="G536" s="173" t="s">
        <v>312</v>
      </c>
      <c r="H536" s="174">
        <v>3</v>
      </c>
      <c r="I536" s="175"/>
      <c r="J536" s="176">
        <f>ROUND(I536*H536,2)</f>
        <v>0</v>
      </c>
      <c r="K536" s="172" t="s">
        <v>134</v>
      </c>
      <c r="L536" s="41"/>
      <c r="M536" s="177" t="s">
        <v>19</v>
      </c>
      <c r="N536" s="178" t="s">
        <v>45</v>
      </c>
      <c r="O536" s="66"/>
      <c r="P536" s="179">
        <f>O536*H536</f>
        <v>0</v>
      </c>
      <c r="Q536" s="179">
        <v>1.5E-3</v>
      </c>
      <c r="R536" s="179">
        <f>Q536*H536</f>
        <v>4.5000000000000005E-3</v>
      </c>
      <c r="S536" s="179">
        <v>0</v>
      </c>
      <c r="T536" s="180">
        <f>S536*H536</f>
        <v>0</v>
      </c>
      <c r="U536" s="36"/>
      <c r="V536" s="36"/>
      <c r="W536" s="36"/>
      <c r="X536" s="36"/>
      <c r="Y536" s="36"/>
      <c r="Z536" s="36"/>
      <c r="AA536" s="36"/>
      <c r="AB536" s="36"/>
      <c r="AC536" s="36"/>
      <c r="AD536" s="36"/>
      <c r="AE536" s="36"/>
      <c r="AR536" s="181" t="s">
        <v>251</v>
      </c>
      <c r="AT536" s="181" t="s">
        <v>130</v>
      </c>
      <c r="AU536" s="181" t="s">
        <v>81</v>
      </c>
      <c r="AY536" s="19" t="s">
        <v>128</v>
      </c>
      <c r="BE536" s="182">
        <f>IF(N536="základní",J536,0)</f>
        <v>0</v>
      </c>
      <c r="BF536" s="182">
        <f>IF(N536="snížená",J536,0)</f>
        <v>0</v>
      </c>
      <c r="BG536" s="182">
        <f>IF(N536="zákl. přenesená",J536,0)</f>
        <v>0</v>
      </c>
      <c r="BH536" s="182">
        <f>IF(N536="sníž. přenesená",J536,0)</f>
        <v>0</v>
      </c>
      <c r="BI536" s="182">
        <f>IF(N536="nulová",J536,0)</f>
        <v>0</v>
      </c>
      <c r="BJ536" s="19" t="s">
        <v>79</v>
      </c>
      <c r="BK536" s="182">
        <f>ROUND(I536*H536,2)</f>
        <v>0</v>
      </c>
      <c r="BL536" s="19" t="s">
        <v>251</v>
      </c>
      <c r="BM536" s="181" t="s">
        <v>744</v>
      </c>
    </row>
    <row r="537" spans="1:65" s="2" customFormat="1" ht="11.25">
      <c r="A537" s="36"/>
      <c r="B537" s="37"/>
      <c r="C537" s="38"/>
      <c r="D537" s="183" t="s">
        <v>137</v>
      </c>
      <c r="E537" s="38"/>
      <c r="F537" s="184" t="s">
        <v>745</v>
      </c>
      <c r="G537" s="38"/>
      <c r="H537" s="38"/>
      <c r="I537" s="185"/>
      <c r="J537" s="38"/>
      <c r="K537" s="38"/>
      <c r="L537" s="41"/>
      <c r="M537" s="186"/>
      <c r="N537" s="187"/>
      <c r="O537" s="66"/>
      <c r="P537" s="66"/>
      <c r="Q537" s="66"/>
      <c r="R537" s="66"/>
      <c r="S537" s="66"/>
      <c r="T537" s="67"/>
      <c r="U537" s="36"/>
      <c r="V537" s="36"/>
      <c r="W537" s="36"/>
      <c r="X537" s="36"/>
      <c r="Y537" s="36"/>
      <c r="Z537" s="36"/>
      <c r="AA537" s="36"/>
      <c r="AB537" s="36"/>
      <c r="AC537" s="36"/>
      <c r="AD537" s="36"/>
      <c r="AE537" s="36"/>
      <c r="AT537" s="19" t="s">
        <v>137</v>
      </c>
      <c r="AU537" s="19" t="s">
        <v>81</v>
      </c>
    </row>
    <row r="538" spans="1:65" s="2" customFormat="1" ht="11.25">
      <c r="A538" s="36"/>
      <c r="B538" s="37"/>
      <c r="C538" s="38"/>
      <c r="D538" s="188" t="s">
        <v>139</v>
      </c>
      <c r="E538" s="38"/>
      <c r="F538" s="189" t="s">
        <v>746</v>
      </c>
      <c r="G538" s="38"/>
      <c r="H538" s="38"/>
      <c r="I538" s="185"/>
      <c r="J538" s="38"/>
      <c r="K538" s="38"/>
      <c r="L538" s="41"/>
      <c r="M538" s="186"/>
      <c r="N538" s="187"/>
      <c r="O538" s="66"/>
      <c r="P538" s="66"/>
      <c r="Q538" s="66"/>
      <c r="R538" s="66"/>
      <c r="S538" s="66"/>
      <c r="T538" s="67"/>
      <c r="U538" s="36"/>
      <c r="V538" s="36"/>
      <c r="W538" s="36"/>
      <c r="X538" s="36"/>
      <c r="Y538" s="36"/>
      <c r="Z538" s="36"/>
      <c r="AA538" s="36"/>
      <c r="AB538" s="36"/>
      <c r="AC538" s="36"/>
      <c r="AD538" s="36"/>
      <c r="AE538" s="36"/>
      <c r="AT538" s="19" t="s">
        <v>139</v>
      </c>
      <c r="AU538" s="19" t="s">
        <v>81</v>
      </c>
    </row>
    <row r="539" spans="1:65" s="12" customFormat="1" ht="22.9" customHeight="1">
      <c r="B539" s="154"/>
      <c r="C539" s="155"/>
      <c r="D539" s="156" t="s">
        <v>73</v>
      </c>
      <c r="E539" s="168" t="s">
        <v>747</v>
      </c>
      <c r="F539" s="168" t="s">
        <v>748</v>
      </c>
      <c r="G539" s="155"/>
      <c r="H539" s="155"/>
      <c r="I539" s="158"/>
      <c r="J539" s="169">
        <f>BK539</f>
        <v>0</v>
      </c>
      <c r="K539" s="155"/>
      <c r="L539" s="160"/>
      <c r="M539" s="161"/>
      <c r="N539" s="162"/>
      <c r="O539" s="162"/>
      <c r="P539" s="163">
        <f>SUM(P540:P615)</f>
        <v>0</v>
      </c>
      <c r="Q539" s="162"/>
      <c r="R539" s="163">
        <f>SUM(R540:R615)</f>
        <v>0</v>
      </c>
      <c r="S539" s="162"/>
      <c r="T539" s="164">
        <f>SUM(T540:T615)</f>
        <v>0</v>
      </c>
      <c r="AR539" s="165" t="s">
        <v>81</v>
      </c>
      <c r="AT539" s="166" t="s">
        <v>73</v>
      </c>
      <c r="AU539" s="166" t="s">
        <v>79</v>
      </c>
      <c r="AY539" s="165" t="s">
        <v>128</v>
      </c>
      <c r="BK539" s="167">
        <f>SUM(BK540:BK615)</f>
        <v>0</v>
      </c>
    </row>
    <row r="540" spans="1:65" s="2" customFormat="1" ht="16.5" customHeight="1">
      <c r="A540" s="36"/>
      <c r="B540" s="37"/>
      <c r="C540" s="170" t="s">
        <v>749</v>
      </c>
      <c r="D540" s="170" t="s">
        <v>130</v>
      </c>
      <c r="E540" s="171" t="s">
        <v>750</v>
      </c>
      <c r="F540" s="172" t="s">
        <v>751</v>
      </c>
      <c r="G540" s="173" t="s">
        <v>304</v>
      </c>
      <c r="H540" s="174">
        <v>25</v>
      </c>
      <c r="I540" s="175"/>
      <c r="J540" s="176">
        <f>ROUND(I540*H540,2)</f>
        <v>0</v>
      </c>
      <c r="K540" s="172" t="s">
        <v>19</v>
      </c>
      <c r="L540" s="41"/>
      <c r="M540" s="177" t="s">
        <v>19</v>
      </c>
      <c r="N540" s="178" t="s">
        <v>45</v>
      </c>
      <c r="O540" s="66"/>
      <c r="P540" s="179">
        <f>O540*H540</f>
        <v>0</v>
      </c>
      <c r="Q540" s="179">
        <v>0</v>
      </c>
      <c r="R540" s="179">
        <f>Q540*H540</f>
        <v>0</v>
      </c>
      <c r="S540" s="179">
        <v>0</v>
      </c>
      <c r="T540" s="180">
        <f>S540*H540</f>
        <v>0</v>
      </c>
      <c r="U540" s="36"/>
      <c r="V540" s="36"/>
      <c r="W540" s="36"/>
      <c r="X540" s="36"/>
      <c r="Y540" s="36"/>
      <c r="Z540" s="36"/>
      <c r="AA540" s="36"/>
      <c r="AB540" s="36"/>
      <c r="AC540" s="36"/>
      <c r="AD540" s="36"/>
      <c r="AE540" s="36"/>
      <c r="AR540" s="181" t="s">
        <v>135</v>
      </c>
      <c r="AT540" s="181" t="s">
        <v>130</v>
      </c>
      <c r="AU540" s="181" t="s">
        <v>81</v>
      </c>
      <c r="AY540" s="19" t="s">
        <v>128</v>
      </c>
      <c r="BE540" s="182">
        <f>IF(N540="základní",J540,0)</f>
        <v>0</v>
      </c>
      <c r="BF540" s="182">
        <f>IF(N540="snížená",J540,0)</f>
        <v>0</v>
      </c>
      <c r="BG540" s="182">
        <f>IF(N540="zákl. přenesená",J540,0)</f>
        <v>0</v>
      </c>
      <c r="BH540" s="182">
        <f>IF(N540="sníž. přenesená",J540,0)</f>
        <v>0</v>
      </c>
      <c r="BI540" s="182">
        <f>IF(N540="nulová",J540,0)</f>
        <v>0</v>
      </c>
      <c r="BJ540" s="19" t="s">
        <v>79</v>
      </c>
      <c r="BK540" s="182">
        <f>ROUND(I540*H540,2)</f>
        <v>0</v>
      </c>
      <c r="BL540" s="19" t="s">
        <v>135</v>
      </c>
      <c r="BM540" s="181" t="s">
        <v>752</v>
      </c>
    </row>
    <row r="541" spans="1:65" s="2" customFormat="1" ht="11.25">
      <c r="A541" s="36"/>
      <c r="B541" s="37"/>
      <c r="C541" s="38"/>
      <c r="D541" s="183" t="s">
        <v>137</v>
      </c>
      <c r="E541" s="38"/>
      <c r="F541" s="184" t="s">
        <v>751</v>
      </c>
      <c r="G541" s="38"/>
      <c r="H541" s="38"/>
      <c r="I541" s="185"/>
      <c r="J541" s="38"/>
      <c r="K541" s="38"/>
      <c r="L541" s="41"/>
      <c r="M541" s="186"/>
      <c r="N541" s="187"/>
      <c r="O541" s="66"/>
      <c r="P541" s="66"/>
      <c r="Q541" s="66"/>
      <c r="R541" s="66"/>
      <c r="S541" s="66"/>
      <c r="T541" s="67"/>
      <c r="U541" s="36"/>
      <c r="V541" s="36"/>
      <c r="W541" s="36"/>
      <c r="X541" s="36"/>
      <c r="Y541" s="36"/>
      <c r="Z541" s="36"/>
      <c r="AA541" s="36"/>
      <c r="AB541" s="36"/>
      <c r="AC541" s="36"/>
      <c r="AD541" s="36"/>
      <c r="AE541" s="36"/>
      <c r="AT541" s="19" t="s">
        <v>137</v>
      </c>
      <c r="AU541" s="19" t="s">
        <v>81</v>
      </c>
    </row>
    <row r="542" spans="1:65" s="2" customFormat="1" ht="16.5" customHeight="1">
      <c r="A542" s="36"/>
      <c r="B542" s="37"/>
      <c r="C542" s="170" t="s">
        <v>753</v>
      </c>
      <c r="D542" s="170" t="s">
        <v>130</v>
      </c>
      <c r="E542" s="171" t="s">
        <v>754</v>
      </c>
      <c r="F542" s="172" t="s">
        <v>755</v>
      </c>
      <c r="G542" s="173" t="s">
        <v>756</v>
      </c>
      <c r="H542" s="174">
        <v>13</v>
      </c>
      <c r="I542" s="175"/>
      <c r="J542" s="176">
        <f>ROUND(I542*H542,2)</f>
        <v>0</v>
      </c>
      <c r="K542" s="172" t="s">
        <v>19</v>
      </c>
      <c r="L542" s="41"/>
      <c r="M542" s="177" t="s">
        <v>19</v>
      </c>
      <c r="N542" s="178" t="s">
        <v>45</v>
      </c>
      <c r="O542" s="66"/>
      <c r="P542" s="179">
        <f>O542*H542</f>
        <v>0</v>
      </c>
      <c r="Q542" s="179">
        <v>0</v>
      </c>
      <c r="R542" s="179">
        <f>Q542*H542</f>
        <v>0</v>
      </c>
      <c r="S542" s="179">
        <v>0</v>
      </c>
      <c r="T542" s="180">
        <f>S542*H542</f>
        <v>0</v>
      </c>
      <c r="U542" s="36"/>
      <c r="V542" s="36"/>
      <c r="W542" s="36"/>
      <c r="X542" s="36"/>
      <c r="Y542" s="36"/>
      <c r="Z542" s="36"/>
      <c r="AA542" s="36"/>
      <c r="AB542" s="36"/>
      <c r="AC542" s="36"/>
      <c r="AD542" s="36"/>
      <c r="AE542" s="36"/>
      <c r="AR542" s="181" t="s">
        <v>135</v>
      </c>
      <c r="AT542" s="181" t="s">
        <v>130</v>
      </c>
      <c r="AU542" s="181" t="s">
        <v>81</v>
      </c>
      <c r="AY542" s="19" t="s">
        <v>128</v>
      </c>
      <c r="BE542" s="182">
        <f>IF(N542="základní",J542,0)</f>
        <v>0</v>
      </c>
      <c r="BF542" s="182">
        <f>IF(N542="snížená",J542,0)</f>
        <v>0</v>
      </c>
      <c r="BG542" s="182">
        <f>IF(N542="zákl. přenesená",J542,0)</f>
        <v>0</v>
      </c>
      <c r="BH542" s="182">
        <f>IF(N542="sníž. přenesená",J542,0)</f>
        <v>0</v>
      </c>
      <c r="BI542" s="182">
        <f>IF(N542="nulová",J542,0)</f>
        <v>0</v>
      </c>
      <c r="BJ542" s="19" t="s">
        <v>79</v>
      </c>
      <c r="BK542" s="182">
        <f>ROUND(I542*H542,2)</f>
        <v>0</v>
      </c>
      <c r="BL542" s="19" t="s">
        <v>135</v>
      </c>
      <c r="BM542" s="181" t="s">
        <v>757</v>
      </c>
    </row>
    <row r="543" spans="1:65" s="2" customFormat="1" ht="11.25">
      <c r="A543" s="36"/>
      <c r="B543" s="37"/>
      <c r="C543" s="38"/>
      <c r="D543" s="183" t="s">
        <v>137</v>
      </c>
      <c r="E543" s="38"/>
      <c r="F543" s="184" t="s">
        <v>755</v>
      </c>
      <c r="G543" s="38"/>
      <c r="H543" s="38"/>
      <c r="I543" s="185"/>
      <c r="J543" s="38"/>
      <c r="K543" s="38"/>
      <c r="L543" s="41"/>
      <c r="M543" s="186"/>
      <c r="N543" s="187"/>
      <c r="O543" s="66"/>
      <c r="P543" s="66"/>
      <c r="Q543" s="66"/>
      <c r="R543" s="66"/>
      <c r="S543" s="66"/>
      <c r="T543" s="67"/>
      <c r="U543" s="36"/>
      <c r="V543" s="36"/>
      <c r="W543" s="36"/>
      <c r="X543" s="36"/>
      <c r="Y543" s="36"/>
      <c r="Z543" s="36"/>
      <c r="AA543" s="36"/>
      <c r="AB543" s="36"/>
      <c r="AC543" s="36"/>
      <c r="AD543" s="36"/>
      <c r="AE543" s="36"/>
      <c r="AT543" s="19" t="s">
        <v>137</v>
      </c>
      <c r="AU543" s="19" t="s">
        <v>81</v>
      </c>
    </row>
    <row r="544" spans="1:65" s="2" customFormat="1" ht="16.5" customHeight="1">
      <c r="A544" s="36"/>
      <c r="B544" s="37"/>
      <c r="C544" s="170" t="s">
        <v>758</v>
      </c>
      <c r="D544" s="170" t="s">
        <v>130</v>
      </c>
      <c r="E544" s="171" t="s">
        <v>759</v>
      </c>
      <c r="F544" s="172" t="s">
        <v>760</v>
      </c>
      <c r="G544" s="173" t="s">
        <v>756</v>
      </c>
      <c r="H544" s="174">
        <v>5</v>
      </c>
      <c r="I544" s="175"/>
      <c r="J544" s="176">
        <f>ROUND(I544*H544,2)</f>
        <v>0</v>
      </c>
      <c r="K544" s="172" t="s">
        <v>19</v>
      </c>
      <c r="L544" s="41"/>
      <c r="M544" s="177" t="s">
        <v>19</v>
      </c>
      <c r="N544" s="178" t="s">
        <v>45</v>
      </c>
      <c r="O544" s="66"/>
      <c r="P544" s="179">
        <f>O544*H544</f>
        <v>0</v>
      </c>
      <c r="Q544" s="179">
        <v>0</v>
      </c>
      <c r="R544" s="179">
        <f>Q544*H544</f>
        <v>0</v>
      </c>
      <c r="S544" s="179">
        <v>0</v>
      </c>
      <c r="T544" s="180">
        <f>S544*H544</f>
        <v>0</v>
      </c>
      <c r="U544" s="36"/>
      <c r="V544" s="36"/>
      <c r="W544" s="36"/>
      <c r="X544" s="36"/>
      <c r="Y544" s="36"/>
      <c r="Z544" s="36"/>
      <c r="AA544" s="36"/>
      <c r="AB544" s="36"/>
      <c r="AC544" s="36"/>
      <c r="AD544" s="36"/>
      <c r="AE544" s="36"/>
      <c r="AR544" s="181" t="s">
        <v>135</v>
      </c>
      <c r="AT544" s="181" t="s">
        <v>130</v>
      </c>
      <c r="AU544" s="181" t="s">
        <v>81</v>
      </c>
      <c r="AY544" s="19" t="s">
        <v>128</v>
      </c>
      <c r="BE544" s="182">
        <f>IF(N544="základní",J544,0)</f>
        <v>0</v>
      </c>
      <c r="BF544" s="182">
        <f>IF(N544="snížená",J544,0)</f>
        <v>0</v>
      </c>
      <c r="BG544" s="182">
        <f>IF(N544="zákl. přenesená",J544,0)</f>
        <v>0</v>
      </c>
      <c r="BH544" s="182">
        <f>IF(N544="sníž. přenesená",J544,0)</f>
        <v>0</v>
      </c>
      <c r="BI544" s="182">
        <f>IF(N544="nulová",J544,0)</f>
        <v>0</v>
      </c>
      <c r="BJ544" s="19" t="s">
        <v>79</v>
      </c>
      <c r="BK544" s="182">
        <f>ROUND(I544*H544,2)</f>
        <v>0</v>
      </c>
      <c r="BL544" s="19" t="s">
        <v>135</v>
      </c>
      <c r="BM544" s="181" t="s">
        <v>761</v>
      </c>
    </row>
    <row r="545" spans="1:65" s="2" customFormat="1" ht="11.25">
      <c r="A545" s="36"/>
      <c r="B545" s="37"/>
      <c r="C545" s="38"/>
      <c r="D545" s="183" t="s">
        <v>137</v>
      </c>
      <c r="E545" s="38"/>
      <c r="F545" s="184" t="s">
        <v>760</v>
      </c>
      <c r="G545" s="38"/>
      <c r="H545" s="38"/>
      <c r="I545" s="185"/>
      <c r="J545" s="38"/>
      <c r="K545" s="38"/>
      <c r="L545" s="41"/>
      <c r="M545" s="186"/>
      <c r="N545" s="187"/>
      <c r="O545" s="66"/>
      <c r="P545" s="66"/>
      <c r="Q545" s="66"/>
      <c r="R545" s="66"/>
      <c r="S545" s="66"/>
      <c r="T545" s="67"/>
      <c r="U545" s="36"/>
      <c r="V545" s="36"/>
      <c r="W545" s="36"/>
      <c r="X545" s="36"/>
      <c r="Y545" s="36"/>
      <c r="Z545" s="36"/>
      <c r="AA545" s="36"/>
      <c r="AB545" s="36"/>
      <c r="AC545" s="36"/>
      <c r="AD545" s="36"/>
      <c r="AE545" s="36"/>
      <c r="AT545" s="19" t="s">
        <v>137</v>
      </c>
      <c r="AU545" s="19" t="s">
        <v>81</v>
      </c>
    </row>
    <row r="546" spans="1:65" s="2" customFormat="1" ht="16.5" customHeight="1">
      <c r="A546" s="36"/>
      <c r="B546" s="37"/>
      <c r="C546" s="170" t="s">
        <v>762</v>
      </c>
      <c r="D546" s="170" t="s">
        <v>130</v>
      </c>
      <c r="E546" s="171" t="s">
        <v>763</v>
      </c>
      <c r="F546" s="172" t="s">
        <v>764</v>
      </c>
      <c r="G546" s="173" t="s">
        <v>304</v>
      </c>
      <c r="H546" s="174">
        <v>15</v>
      </c>
      <c r="I546" s="175"/>
      <c r="J546" s="176">
        <f>ROUND(I546*H546,2)</f>
        <v>0</v>
      </c>
      <c r="K546" s="172" t="s">
        <v>19</v>
      </c>
      <c r="L546" s="41"/>
      <c r="M546" s="177" t="s">
        <v>19</v>
      </c>
      <c r="N546" s="178" t="s">
        <v>45</v>
      </c>
      <c r="O546" s="66"/>
      <c r="P546" s="179">
        <f>O546*H546</f>
        <v>0</v>
      </c>
      <c r="Q546" s="179">
        <v>0</v>
      </c>
      <c r="R546" s="179">
        <f>Q546*H546</f>
        <v>0</v>
      </c>
      <c r="S546" s="179">
        <v>0</v>
      </c>
      <c r="T546" s="180">
        <f>S546*H546</f>
        <v>0</v>
      </c>
      <c r="U546" s="36"/>
      <c r="V546" s="36"/>
      <c r="W546" s="36"/>
      <c r="X546" s="36"/>
      <c r="Y546" s="36"/>
      <c r="Z546" s="36"/>
      <c r="AA546" s="36"/>
      <c r="AB546" s="36"/>
      <c r="AC546" s="36"/>
      <c r="AD546" s="36"/>
      <c r="AE546" s="36"/>
      <c r="AR546" s="181" t="s">
        <v>135</v>
      </c>
      <c r="AT546" s="181" t="s">
        <v>130</v>
      </c>
      <c r="AU546" s="181" t="s">
        <v>81</v>
      </c>
      <c r="AY546" s="19" t="s">
        <v>128</v>
      </c>
      <c r="BE546" s="182">
        <f>IF(N546="základní",J546,0)</f>
        <v>0</v>
      </c>
      <c r="BF546" s="182">
        <f>IF(N546="snížená",J546,0)</f>
        <v>0</v>
      </c>
      <c r="BG546" s="182">
        <f>IF(N546="zákl. přenesená",J546,0)</f>
        <v>0</v>
      </c>
      <c r="BH546" s="182">
        <f>IF(N546="sníž. přenesená",J546,0)</f>
        <v>0</v>
      </c>
      <c r="BI546" s="182">
        <f>IF(N546="nulová",J546,0)</f>
        <v>0</v>
      </c>
      <c r="BJ546" s="19" t="s">
        <v>79</v>
      </c>
      <c r="BK546" s="182">
        <f>ROUND(I546*H546,2)</f>
        <v>0</v>
      </c>
      <c r="BL546" s="19" t="s">
        <v>135</v>
      </c>
      <c r="BM546" s="181" t="s">
        <v>765</v>
      </c>
    </row>
    <row r="547" spans="1:65" s="2" customFormat="1" ht="11.25">
      <c r="A547" s="36"/>
      <c r="B547" s="37"/>
      <c r="C547" s="38"/>
      <c r="D547" s="183" t="s">
        <v>137</v>
      </c>
      <c r="E547" s="38"/>
      <c r="F547" s="184" t="s">
        <v>764</v>
      </c>
      <c r="G547" s="38"/>
      <c r="H547" s="38"/>
      <c r="I547" s="185"/>
      <c r="J547" s="38"/>
      <c r="K547" s="38"/>
      <c r="L547" s="41"/>
      <c r="M547" s="186"/>
      <c r="N547" s="187"/>
      <c r="O547" s="66"/>
      <c r="P547" s="66"/>
      <c r="Q547" s="66"/>
      <c r="R547" s="66"/>
      <c r="S547" s="66"/>
      <c r="T547" s="67"/>
      <c r="U547" s="36"/>
      <c r="V547" s="36"/>
      <c r="W547" s="36"/>
      <c r="X547" s="36"/>
      <c r="Y547" s="36"/>
      <c r="Z547" s="36"/>
      <c r="AA547" s="36"/>
      <c r="AB547" s="36"/>
      <c r="AC547" s="36"/>
      <c r="AD547" s="36"/>
      <c r="AE547" s="36"/>
      <c r="AT547" s="19" t="s">
        <v>137</v>
      </c>
      <c r="AU547" s="19" t="s">
        <v>81</v>
      </c>
    </row>
    <row r="548" spans="1:65" s="2" customFormat="1" ht="16.5" customHeight="1">
      <c r="A548" s="36"/>
      <c r="B548" s="37"/>
      <c r="C548" s="170" t="s">
        <v>766</v>
      </c>
      <c r="D548" s="170" t="s">
        <v>130</v>
      </c>
      <c r="E548" s="171" t="s">
        <v>767</v>
      </c>
      <c r="F548" s="172" t="s">
        <v>768</v>
      </c>
      <c r="G548" s="173" t="s">
        <v>304</v>
      </c>
      <c r="H548" s="174">
        <v>5</v>
      </c>
      <c r="I548" s="175"/>
      <c r="J548" s="176">
        <f>ROUND(I548*H548,2)</f>
        <v>0</v>
      </c>
      <c r="K548" s="172" t="s">
        <v>19</v>
      </c>
      <c r="L548" s="41"/>
      <c r="M548" s="177" t="s">
        <v>19</v>
      </c>
      <c r="N548" s="178" t="s">
        <v>45</v>
      </c>
      <c r="O548" s="66"/>
      <c r="P548" s="179">
        <f>O548*H548</f>
        <v>0</v>
      </c>
      <c r="Q548" s="179">
        <v>0</v>
      </c>
      <c r="R548" s="179">
        <f>Q548*H548</f>
        <v>0</v>
      </c>
      <c r="S548" s="179">
        <v>0</v>
      </c>
      <c r="T548" s="180">
        <f>S548*H548</f>
        <v>0</v>
      </c>
      <c r="U548" s="36"/>
      <c r="V548" s="36"/>
      <c r="W548" s="36"/>
      <c r="X548" s="36"/>
      <c r="Y548" s="36"/>
      <c r="Z548" s="36"/>
      <c r="AA548" s="36"/>
      <c r="AB548" s="36"/>
      <c r="AC548" s="36"/>
      <c r="AD548" s="36"/>
      <c r="AE548" s="36"/>
      <c r="AR548" s="181" t="s">
        <v>135</v>
      </c>
      <c r="AT548" s="181" t="s">
        <v>130</v>
      </c>
      <c r="AU548" s="181" t="s">
        <v>81</v>
      </c>
      <c r="AY548" s="19" t="s">
        <v>128</v>
      </c>
      <c r="BE548" s="182">
        <f>IF(N548="základní",J548,0)</f>
        <v>0</v>
      </c>
      <c r="BF548" s="182">
        <f>IF(N548="snížená",J548,0)</f>
        <v>0</v>
      </c>
      <c r="BG548" s="182">
        <f>IF(N548="zákl. přenesená",J548,0)</f>
        <v>0</v>
      </c>
      <c r="BH548" s="182">
        <f>IF(N548="sníž. přenesená",J548,0)</f>
        <v>0</v>
      </c>
      <c r="BI548" s="182">
        <f>IF(N548="nulová",J548,0)</f>
        <v>0</v>
      </c>
      <c r="BJ548" s="19" t="s">
        <v>79</v>
      </c>
      <c r="BK548" s="182">
        <f>ROUND(I548*H548,2)</f>
        <v>0</v>
      </c>
      <c r="BL548" s="19" t="s">
        <v>135</v>
      </c>
      <c r="BM548" s="181" t="s">
        <v>769</v>
      </c>
    </row>
    <row r="549" spans="1:65" s="2" customFormat="1" ht="11.25">
      <c r="A549" s="36"/>
      <c r="B549" s="37"/>
      <c r="C549" s="38"/>
      <c r="D549" s="183" t="s">
        <v>137</v>
      </c>
      <c r="E549" s="38"/>
      <c r="F549" s="184" t="s">
        <v>768</v>
      </c>
      <c r="G549" s="38"/>
      <c r="H549" s="38"/>
      <c r="I549" s="185"/>
      <c r="J549" s="38"/>
      <c r="K549" s="38"/>
      <c r="L549" s="41"/>
      <c r="M549" s="186"/>
      <c r="N549" s="187"/>
      <c r="O549" s="66"/>
      <c r="P549" s="66"/>
      <c r="Q549" s="66"/>
      <c r="R549" s="66"/>
      <c r="S549" s="66"/>
      <c r="T549" s="67"/>
      <c r="U549" s="36"/>
      <c r="V549" s="36"/>
      <c r="W549" s="36"/>
      <c r="X549" s="36"/>
      <c r="Y549" s="36"/>
      <c r="Z549" s="36"/>
      <c r="AA549" s="36"/>
      <c r="AB549" s="36"/>
      <c r="AC549" s="36"/>
      <c r="AD549" s="36"/>
      <c r="AE549" s="36"/>
      <c r="AT549" s="19" t="s">
        <v>137</v>
      </c>
      <c r="AU549" s="19" t="s">
        <v>81</v>
      </c>
    </row>
    <row r="550" spans="1:65" s="2" customFormat="1" ht="16.5" customHeight="1">
      <c r="A550" s="36"/>
      <c r="B550" s="37"/>
      <c r="C550" s="170" t="s">
        <v>770</v>
      </c>
      <c r="D550" s="170" t="s">
        <v>130</v>
      </c>
      <c r="E550" s="171" t="s">
        <v>771</v>
      </c>
      <c r="F550" s="172" t="s">
        <v>772</v>
      </c>
      <c r="G550" s="173" t="s">
        <v>304</v>
      </c>
      <c r="H550" s="174">
        <v>70</v>
      </c>
      <c r="I550" s="175"/>
      <c r="J550" s="176">
        <f>ROUND(I550*H550,2)</f>
        <v>0</v>
      </c>
      <c r="K550" s="172" t="s">
        <v>19</v>
      </c>
      <c r="L550" s="41"/>
      <c r="M550" s="177" t="s">
        <v>19</v>
      </c>
      <c r="N550" s="178" t="s">
        <v>45</v>
      </c>
      <c r="O550" s="66"/>
      <c r="P550" s="179">
        <f>O550*H550</f>
        <v>0</v>
      </c>
      <c r="Q550" s="179">
        <v>0</v>
      </c>
      <c r="R550" s="179">
        <f>Q550*H550</f>
        <v>0</v>
      </c>
      <c r="S550" s="179">
        <v>0</v>
      </c>
      <c r="T550" s="180">
        <f>S550*H550</f>
        <v>0</v>
      </c>
      <c r="U550" s="36"/>
      <c r="V550" s="36"/>
      <c r="W550" s="36"/>
      <c r="X550" s="36"/>
      <c r="Y550" s="36"/>
      <c r="Z550" s="36"/>
      <c r="AA550" s="36"/>
      <c r="AB550" s="36"/>
      <c r="AC550" s="36"/>
      <c r="AD550" s="36"/>
      <c r="AE550" s="36"/>
      <c r="AR550" s="181" t="s">
        <v>135</v>
      </c>
      <c r="AT550" s="181" t="s">
        <v>130</v>
      </c>
      <c r="AU550" s="181" t="s">
        <v>81</v>
      </c>
      <c r="AY550" s="19" t="s">
        <v>128</v>
      </c>
      <c r="BE550" s="182">
        <f>IF(N550="základní",J550,0)</f>
        <v>0</v>
      </c>
      <c r="BF550" s="182">
        <f>IF(N550="snížená",J550,0)</f>
        <v>0</v>
      </c>
      <c r="BG550" s="182">
        <f>IF(N550="zákl. přenesená",J550,0)</f>
        <v>0</v>
      </c>
      <c r="BH550" s="182">
        <f>IF(N550="sníž. přenesená",J550,0)</f>
        <v>0</v>
      </c>
      <c r="BI550" s="182">
        <f>IF(N550="nulová",J550,0)</f>
        <v>0</v>
      </c>
      <c r="BJ550" s="19" t="s">
        <v>79</v>
      </c>
      <c r="BK550" s="182">
        <f>ROUND(I550*H550,2)</f>
        <v>0</v>
      </c>
      <c r="BL550" s="19" t="s">
        <v>135</v>
      </c>
      <c r="BM550" s="181" t="s">
        <v>773</v>
      </c>
    </row>
    <row r="551" spans="1:65" s="2" customFormat="1" ht="11.25">
      <c r="A551" s="36"/>
      <c r="B551" s="37"/>
      <c r="C551" s="38"/>
      <c r="D551" s="183" t="s">
        <v>137</v>
      </c>
      <c r="E551" s="38"/>
      <c r="F551" s="184" t="s">
        <v>772</v>
      </c>
      <c r="G551" s="38"/>
      <c r="H551" s="38"/>
      <c r="I551" s="185"/>
      <c r="J551" s="38"/>
      <c r="K551" s="38"/>
      <c r="L551" s="41"/>
      <c r="M551" s="186"/>
      <c r="N551" s="187"/>
      <c r="O551" s="66"/>
      <c r="P551" s="66"/>
      <c r="Q551" s="66"/>
      <c r="R551" s="66"/>
      <c r="S551" s="66"/>
      <c r="T551" s="67"/>
      <c r="U551" s="36"/>
      <c r="V551" s="36"/>
      <c r="W551" s="36"/>
      <c r="X551" s="36"/>
      <c r="Y551" s="36"/>
      <c r="Z551" s="36"/>
      <c r="AA551" s="36"/>
      <c r="AB551" s="36"/>
      <c r="AC551" s="36"/>
      <c r="AD551" s="36"/>
      <c r="AE551" s="36"/>
      <c r="AT551" s="19" t="s">
        <v>137</v>
      </c>
      <c r="AU551" s="19" t="s">
        <v>81</v>
      </c>
    </row>
    <row r="552" spans="1:65" s="2" customFormat="1" ht="16.5" customHeight="1">
      <c r="A552" s="36"/>
      <c r="B552" s="37"/>
      <c r="C552" s="170" t="s">
        <v>774</v>
      </c>
      <c r="D552" s="170" t="s">
        <v>130</v>
      </c>
      <c r="E552" s="171" t="s">
        <v>775</v>
      </c>
      <c r="F552" s="172" t="s">
        <v>776</v>
      </c>
      <c r="G552" s="173" t="s">
        <v>304</v>
      </c>
      <c r="H552" s="174">
        <v>45</v>
      </c>
      <c r="I552" s="175"/>
      <c r="J552" s="176">
        <f>ROUND(I552*H552,2)</f>
        <v>0</v>
      </c>
      <c r="K552" s="172" t="s">
        <v>19</v>
      </c>
      <c r="L552" s="41"/>
      <c r="M552" s="177" t="s">
        <v>19</v>
      </c>
      <c r="N552" s="178" t="s">
        <v>45</v>
      </c>
      <c r="O552" s="66"/>
      <c r="P552" s="179">
        <f>O552*H552</f>
        <v>0</v>
      </c>
      <c r="Q552" s="179">
        <v>0</v>
      </c>
      <c r="R552" s="179">
        <f>Q552*H552</f>
        <v>0</v>
      </c>
      <c r="S552" s="179">
        <v>0</v>
      </c>
      <c r="T552" s="180">
        <f>S552*H552</f>
        <v>0</v>
      </c>
      <c r="U552" s="36"/>
      <c r="V552" s="36"/>
      <c r="W552" s="36"/>
      <c r="X552" s="36"/>
      <c r="Y552" s="36"/>
      <c r="Z552" s="36"/>
      <c r="AA552" s="36"/>
      <c r="AB552" s="36"/>
      <c r="AC552" s="36"/>
      <c r="AD552" s="36"/>
      <c r="AE552" s="36"/>
      <c r="AR552" s="181" t="s">
        <v>135</v>
      </c>
      <c r="AT552" s="181" t="s">
        <v>130</v>
      </c>
      <c r="AU552" s="181" t="s">
        <v>81</v>
      </c>
      <c r="AY552" s="19" t="s">
        <v>128</v>
      </c>
      <c r="BE552" s="182">
        <f>IF(N552="základní",J552,0)</f>
        <v>0</v>
      </c>
      <c r="BF552" s="182">
        <f>IF(N552="snížená",J552,0)</f>
        <v>0</v>
      </c>
      <c r="BG552" s="182">
        <f>IF(N552="zákl. přenesená",J552,0)</f>
        <v>0</v>
      </c>
      <c r="BH552" s="182">
        <f>IF(N552="sníž. přenesená",J552,0)</f>
        <v>0</v>
      </c>
      <c r="BI552" s="182">
        <f>IF(N552="nulová",J552,0)</f>
        <v>0</v>
      </c>
      <c r="BJ552" s="19" t="s">
        <v>79</v>
      </c>
      <c r="BK552" s="182">
        <f>ROUND(I552*H552,2)</f>
        <v>0</v>
      </c>
      <c r="BL552" s="19" t="s">
        <v>135</v>
      </c>
      <c r="BM552" s="181" t="s">
        <v>777</v>
      </c>
    </row>
    <row r="553" spans="1:65" s="2" customFormat="1" ht="11.25">
      <c r="A553" s="36"/>
      <c r="B553" s="37"/>
      <c r="C553" s="38"/>
      <c r="D553" s="183" t="s">
        <v>137</v>
      </c>
      <c r="E553" s="38"/>
      <c r="F553" s="184" t="s">
        <v>776</v>
      </c>
      <c r="G553" s="38"/>
      <c r="H553" s="38"/>
      <c r="I553" s="185"/>
      <c r="J553" s="38"/>
      <c r="K553" s="38"/>
      <c r="L553" s="41"/>
      <c r="M553" s="186"/>
      <c r="N553" s="187"/>
      <c r="O553" s="66"/>
      <c r="P553" s="66"/>
      <c r="Q553" s="66"/>
      <c r="R553" s="66"/>
      <c r="S553" s="66"/>
      <c r="T553" s="67"/>
      <c r="U553" s="36"/>
      <c r="V553" s="36"/>
      <c r="W553" s="36"/>
      <c r="X553" s="36"/>
      <c r="Y553" s="36"/>
      <c r="Z553" s="36"/>
      <c r="AA553" s="36"/>
      <c r="AB553" s="36"/>
      <c r="AC553" s="36"/>
      <c r="AD553" s="36"/>
      <c r="AE553" s="36"/>
      <c r="AT553" s="19" t="s">
        <v>137</v>
      </c>
      <c r="AU553" s="19" t="s">
        <v>81</v>
      </c>
    </row>
    <row r="554" spans="1:65" s="2" customFormat="1" ht="16.5" customHeight="1">
      <c r="A554" s="36"/>
      <c r="B554" s="37"/>
      <c r="C554" s="170" t="s">
        <v>778</v>
      </c>
      <c r="D554" s="170" t="s">
        <v>130</v>
      </c>
      <c r="E554" s="171" t="s">
        <v>779</v>
      </c>
      <c r="F554" s="172" t="s">
        <v>780</v>
      </c>
      <c r="G554" s="173" t="s">
        <v>304</v>
      </c>
      <c r="H554" s="174">
        <v>10</v>
      </c>
      <c r="I554" s="175"/>
      <c r="J554" s="176">
        <f>ROUND(I554*H554,2)</f>
        <v>0</v>
      </c>
      <c r="K554" s="172" t="s">
        <v>19</v>
      </c>
      <c r="L554" s="41"/>
      <c r="M554" s="177" t="s">
        <v>19</v>
      </c>
      <c r="N554" s="178" t="s">
        <v>45</v>
      </c>
      <c r="O554" s="66"/>
      <c r="P554" s="179">
        <f>O554*H554</f>
        <v>0</v>
      </c>
      <c r="Q554" s="179">
        <v>0</v>
      </c>
      <c r="R554" s="179">
        <f>Q554*H554</f>
        <v>0</v>
      </c>
      <c r="S554" s="179">
        <v>0</v>
      </c>
      <c r="T554" s="180">
        <f>S554*H554</f>
        <v>0</v>
      </c>
      <c r="U554" s="36"/>
      <c r="V554" s="36"/>
      <c r="W554" s="36"/>
      <c r="X554" s="36"/>
      <c r="Y554" s="36"/>
      <c r="Z554" s="36"/>
      <c r="AA554" s="36"/>
      <c r="AB554" s="36"/>
      <c r="AC554" s="36"/>
      <c r="AD554" s="36"/>
      <c r="AE554" s="36"/>
      <c r="AR554" s="181" t="s">
        <v>135</v>
      </c>
      <c r="AT554" s="181" t="s">
        <v>130</v>
      </c>
      <c r="AU554" s="181" t="s">
        <v>81</v>
      </c>
      <c r="AY554" s="19" t="s">
        <v>128</v>
      </c>
      <c r="BE554" s="182">
        <f>IF(N554="základní",J554,0)</f>
        <v>0</v>
      </c>
      <c r="BF554" s="182">
        <f>IF(N554="snížená",J554,0)</f>
        <v>0</v>
      </c>
      <c r="BG554" s="182">
        <f>IF(N554="zákl. přenesená",J554,0)</f>
        <v>0</v>
      </c>
      <c r="BH554" s="182">
        <f>IF(N554="sníž. přenesená",J554,0)</f>
        <v>0</v>
      </c>
      <c r="BI554" s="182">
        <f>IF(N554="nulová",J554,0)</f>
        <v>0</v>
      </c>
      <c r="BJ554" s="19" t="s">
        <v>79</v>
      </c>
      <c r="BK554" s="182">
        <f>ROUND(I554*H554,2)</f>
        <v>0</v>
      </c>
      <c r="BL554" s="19" t="s">
        <v>135</v>
      </c>
      <c r="BM554" s="181" t="s">
        <v>781</v>
      </c>
    </row>
    <row r="555" spans="1:65" s="2" customFormat="1" ht="11.25">
      <c r="A555" s="36"/>
      <c r="B555" s="37"/>
      <c r="C555" s="38"/>
      <c r="D555" s="183" t="s">
        <v>137</v>
      </c>
      <c r="E555" s="38"/>
      <c r="F555" s="184" t="s">
        <v>780</v>
      </c>
      <c r="G555" s="38"/>
      <c r="H555" s="38"/>
      <c r="I555" s="185"/>
      <c r="J555" s="38"/>
      <c r="K555" s="38"/>
      <c r="L555" s="41"/>
      <c r="M555" s="186"/>
      <c r="N555" s="187"/>
      <c r="O555" s="66"/>
      <c r="P555" s="66"/>
      <c r="Q555" s="66"/>
      <c r="R555" s="66"/>
      <c r="S555" s="66"/>
      <c r="T555" s="67"/>
      <c r="U555" s="36"/>
      <c r="V555" s="36"/>
      <c r="W555" s="36"/>
      <c r="X555" s="36"/>
      <c r="Y555" s="36"/>
      <c r="Z555" s="36"/>
      <c r="AA555" s="36"/>
      <c r="AB555" s="36"/>
      <c r="AC555" s="36"/>
      <c r="AD555" s="36"/>
      <c r="AE555" s="36"/>
      <c r="AT555" s="19" t="s">
        <v>137</v>
      </c>
      <c r="AU555" s="19" t="s">
        <v>81</v>
      </c>
    </row>
    <row r="556" spans="1:65" s="2" customFormat="1" ht="16.5" customHeight="1">
      <c r="A556" s="36"/>
      <c r="B556" s="37"/>
      <c r="C556" s="170" t="s">
        <v>782</v>
      </c>
      <c r="D556" s="170" t="s">
        <v>130</v>
      </c>
      <c r="E556" s="171" t="s">
        <v>783</v>
      </c>
      <c r="F556" s="172" t="s">
        <v>784</v>
      </c>
      <c r="G556" s="173" t="s">
        <v>304</v>
      </c>
      <c r="H556" s="174">
        <v>10</v>
      </c>
      <c r="I556" s="175"/>
      <c r="J556" s="176">
        <f>ROUND(I556*H556,2)</f>
        <v>0</v>
      </c>
      <c r="K556" s="172" t="s">
        <v>19</v>
      </c>
      <c r="L556" s="41"/>
      <c r="M556" s="177" t="s">
        <v>19</v>
      </c>
      <c r="N556" s="178" t="s">
        <v>45</v>
      </c>
      <c r="O556" s="66"/>
      <c r="P556" s="179">
        <f>O556*H556</f>
        <v>0</v>
      </c>
      <c r="Q556" s="179">
        <v>0</v>
      </c>
      <c r="R556" s="179">
        <f>Q556*H556</f>
        <v>0</v>
      </c>
      <c r="S556" s="179">
        <v>0</v>
      </c>
      <c r="T556" s="180">
        <f>S556*H556</f>
        <v>0</v>
      </c>
      <c r="U556" s="36"/>
      <c r="V556" s="36"/>
      <c r="W556" s="36"/>
      <c r="X556" s="36"/>
      <c r="Y556" s="36"/>
      <c r="Z556" s="36"/>
      <c r="AA556" s="36"/>
      <c r="AB556" s="36"/>
      <c r="AC556" s="36"/>
      <c r="AD556" s="36"/>
      <c r="AE556" s="36"/>
      <c r="AR556" s="181" t="s">
        <v>135</v>
      </c>
      <c r="AT556" s="181" t="s">
        <v>130</v>
      </c>
      <c r="AU556" s="181" t="s">
        <v>81</v>
      </c>
      <c r="AY556" s="19" t="s">
        <v>128</v>
      </c>
      <c r="BE556" s="182">
        <f>IF(N556="základní",J556,0)</f>
        <v>0</v>
      </c>
      <c r="BF556" s="182">
        <f>IF(N556="snížená",J556,0)</f>
        <v>0</v>
      </c>
      <c r="BG556" s="182">
        <f>IF(N556="zákl. přenesená",J556,0)</f>
        <v>0</v>
      </c>
      <c r="BH556" s="182">
        <f>IF(N556="sníž. přenesená",J556,0)</f>
        <v>0</v>
      </c>
      <c r="BI556" s="182">
        <f>IF(N556="nulová",J556,0)</f>
        <v>0</v>
      </c>
      <c r="BJ556" s="19" t="s">
        <v>79</v>
      </c>
      <c r="BK556" s="182">
        <f>ROUND(I556*H556,2)</f>
        <v>0</v>
      </c>
      <c r="BL556" s="19" t="s">
        <v>135</v>
      </c>
      <c r="BM556" s="181" t="s">
        <v>785</v>
      </c>
    </row>
    <row r="557" spans="1:65" s="2" customFormat="1" ht="11.25">
      <c r="A557" s="36"/>
      <c r="B557" s="37"/>
      <c r="C557" s="38"/>
      <c r="D557" s="183" t="s">
        <v>137</v>
      </c>
      <c r="E557" s="38"/>
      <c r="F557" s="184" t="s">
        <v>784</v>
      </c>
      <c r="G557" s="38"/>
      <c r="H557" s="38"/>
      <c r="I557" s="185"/>
      <c r="J557" s="38"/>
      <c r="K557" s="38"/>
      <c r="L557" s="41"/>
      <c r="M557" s="186"/>
      <c r="N557" s="187"/>
      <c r="O557" s="66"/>
      <c r="P557" s="66"/>
      <c r="Q557" s="66"/>
      <c r="R557" s="66"/>
      <c r="S557" s="66"/>
      <c r="T557" s="67"/>
      <c r="U557" s="36"/>
      <c r="V557" s="36"/>
      <c r="W557" s="36"/>
      <c r="X557" s="36"/>
      <c r="Y557" s="36"/>
      <c r="Z557" s="36"/>
      <c r="AA557" s="36"/>
      <c r="AB557" s="36"/>
      <c r="AC557" s="36"/>
      <c r="AD557" s="36"/>
      <c r="AE557" s="36"/>
      <c r="AT557" s="19" t="s">
        <v>137</v>
      </c>
      <c r="AU557" s="19" t="s">
        <v>81</v>
      </c>
    </row>
    <row r="558" spans="1:65" s="2" customFormat="1" ht="16.5" customHeight="1">
      <c r="A558" s="36"/>
      <c r="B558" s="37"/>
      <c r="C558" s="170" t="s">
        <v>786</v>
      </c>
      <c r="D558" s="170" t="s">
        <v>130</v>
      </c>
      <c r="E558" s="171" t="s">
        <v>787</v>
      </c>
      <c r="F558" s="172" t="s">
        <v>788</v>
      </c>
      <c r="G558" s="173" t="s">
        <v>756</v>
      </c>
      <c r="H558" s="174">
        <v>1</v>
      </c>
      <c r="I558" s="175"/>
      <c r="J558" s="176">
        <f>ROUND(I558*H558,2)</f>
        <v>0</v>
      </c>
      <c r="K558" s="172" t="s">
        <v>19</v>
      </c>
      <c r="L558" s="41"/>
      <c r="M558" s="177" t="s">
        <v>19</v>
      </c>
      <c r="N558" s="178" t="s">
        <v>45</v>
      </c>
      <c r="O558" s="66"/>
      <c r="P558" s="179">
        <f>O558*H558</f>
        <v>0</v>
      </c>
      <c r="Q558" s="179">
        <v>0</v>
      </c>
      <c r="R558" s="179">
        <f>Q558*H558</f>
        <v>0</v>
      </c>
      <c r="S558" s="179">
        <v>0</v>
      </c>
      <c r="T558" s="180">
        <f>S558*H558</f>
        <v>0</v>
      </c>
      <c r="U558" s="36"/>
      <c r="V558" s="36"/>
      <c r="W558" s="36"/>
      <c r="X558" s="36"/>
      <c r="Y558" s="36"/>
      <c r="Z558" s="36"/>
      <c r="AA558" s="36"/>
      <c r="AB558" s="36"/>
      <c r="AC558" s="36"/>
      <c r="AD558" s="36"/>
      <c r="AE558" s="36"/>
      <c r="AR558" s="181" t="s">
        <v>135</v>
      </c>
      <c r="AT558" s="181" t="s">
        <v>130</v>
      </c>
      <c r="AU558" s="181" t="s">
        <v>81</v>
      </c>
      <c r="AY558" s="19" t="s">
        <v>128</v>
      </c>
      <c r="BE558" s="182">
        <f>IF(N558="základní",J558,0)</f>
        <v>0</v>
      </c>
      <c r="BF558" s="182">
        <f>IF(N558="snížená",J558,0)</f>
        <v>0</v>
      </c>
      <c r="BG558" s="182">
        <f>IF(N558="zákl. přenesená",J558,0)</f>
        <v>0</v>
      </c>
      <c r="BH558" s="182">
        <f>IF(N558="sníž. přenesená",J558,0)</f>
        <v>0</v>
      </c>
      <c r="BI558" s="182">
        <f>IF(N558="nulová",J558,0)</f>
        <v>0</v>
      </c>
      <c r="BJ558" s="19" t="s">
        <v>79</v>
      </c>
      <c r="BK558" s="182">
        <f>ROUND(I558*H558,2)</f>
        <v>0</v>
      </c>
      <c r="BL558" s="19" t="s">
        <v>135</v>
      </c>
      <c r="BM558" s="181" t="s">
        <v>789</v>
      </c>
    </row>
    <row r="559" spans="1:65" s="2" customFormat="1" ht="11.25">
      <c r="A559" s="36"/>
      <c r="B559" s="37"/>
      <c r="C559" s="38"/>
      <c r="D559" s="183" t="s">
        <v>137</v>
      </c>
      <c r="E559" s="38"/>
      <c r="F559" s="184" t="s">
        <v>788</v>
      </c>
      <c r="G559" s="38"/>
      <c r="H559" s="38"/>
      <c r="I559" s="185"/>
      <c r="J559" s="38"/>
      <c r="K559" s="38"/>
      <c r="L559" s="41"/>
      <c r="M559" s="186"/>
      <c r="N559" s="187"/>
      <c r="O559" s="66"/>
      <c r="P559" s="66"/>
      <c r="Q559" s="66"/>
      <c r="R559" s="66"/>
      <c r="S559" s="66"/>
      <c r="T559" s="67"/>
      <c r="U559" s="36"/>
      <c r="V559" s="36"/>
      <c r="W559" s="36"/>
      <c r="X559" s="36"/>
      <c r="Y559" s="36"/>
      <c r="Z559" s="36"/>
      <c r="AA559" s="36"/>
      <c r="AB559" s="36"/>
      <c r="AC559" s="36"/>
      <c r="AD559" s="36"/>
      <c r="AE559" s="36"/>
      <c r="AT559" s="19" t="s">
        <v>137</v>
      </c>
      <c r="AU559" s="19" t="s">
        <v>81</v>
      </c>
    </row>
    <row r="560" spans="1:65" s="2" customFormat="1" ht="16.5" customHeight="1">
      <c r="A560" s="36"/>
      <c r="B560" s="37"/>
      <c r="C560" s="170" t="s">
        <v>790</v>
      </c>
      <c r="D560" s="170" t="s">
        <v>130</v>
      </c>
      <c r="E560" s="171" t="s">
        <v>791</v>
      </c>
      <c r="F560" s="172" t="s">
        <v>792</v>
      </c>
      <c r="G560" s="173" t="s">
        <v>756</v>
      </c>
      <c r="H560" s="174">
        <v>1</v>
      </c>
      <c r="I560" s="175"/>
      <c r="J560" s="176">
        <f>ROUND(I560*H560,2)</f>
        <v>0</v>
      </c>
      <c r="K560" s="172" t="s">
        <v>19</v>
      </c>
      <c r="L560" s="41"/>
      <c r="M560" s="177" t="s">
        <v>19</v>
      </c>
      <c r="N560" s="178" t="s">
        <v>45</v>
      </c>
      <c r="O560" s="66"/>
      <c r="P560" s="179">
        <f>O560*H560</f>
        <v>0</v>
      </c>
      <c r="Q560" s="179">
        <v>0</v>
      </c>
      <c r="R560" s="179">
        <f>Q560*H560</f>
        <v>0</v>
      </c>
      <c r="S560" s="179">
        <v>0</v>
      </c>
      <c r="T560" s="180">
        <f>S560*H560</f>
        <v>0</v>
      </c>
      <c r="U560" s="36"/>
      <c r="V560" s="36"/>
      <c r="W560" s="36"/>
      <c r="X560" s="36"/>
      <c r="Y560" s="36"/>
      <c r="Z560" s="36"/>
      <c r="AA560" s="36"/>
      <c r="AB560" s="36"/>
      <c r="AC560" s="36"/>
      <c r="AD560" s="36"/>
      <c r="AE560" s="36"/>
      <c r="AR560" s="181" t="s">
        <v>135</v>
      </c>
      <c r="AT560" s="181" t="s">
        <v>130</v>
      </c>
      <c r="AU560" s="181" t="s">
        <v>81</v>
      </c>
      <c r="AY560" s="19" t="s">
        <v>128</v>
      </c>
      <c r="BE560" s="182">
        <f>IF(N560="základní",J560,0)</f>
        <v>0</v>
      </c>
      <c r="BF560" s="182">
        <f>IF(N560="snížená",J560,0)</f>
        <v>0</v>
      </c>
      <c r="BG560" s="182">
        <f>IF(N560="zákl. přenesená",J560,0)</f>
        <v>0</v>
      </c>
      <c r="BH560" s="182">
        <f>IF(N560="sníž. přenesená",J560,0)</f>
        <v>0</v>
      </c>
      <c r="BI560" s="182">
        <f>IF(N560="nulová",J560,0)</f>
        <v>0</v>
      </c>
      <c r="BJ560" s="19" t="s">
        <v>79</v>
      </c>
      <c r="BK560" s="182">
        <f>ROUND(I560*H560,2)</f>
        <v>0</v>
      </c>
      <c r="BL560" s="19" t="s">
        <v>135</v>
      </c>
      <c r="BM560" s="181" t="s">
        <v>793</v>
      </c>
    </row>
    <row r="561" spans="1:65" s="2" customFormat="1" ht="11.25">
      <c r="A561" s="36"/>
      <c r="B561" s="37"/>
      <c r="C561" s="38"/>
      <c r="D561" s="183" t="s">
        <v>137</v>
      </c>
      <c r="E561" s="38"/>
      <c r="F561" s="184" t="s">
        <v>792</v>
      </c>
      <c r="G561" s="38"/>
      <c r="H561" s="38"/>
      <c r="I561" s="185"/>
      <c r="J561" s="38"/>
      <c r="K561" s="38"/>
      <c r="L561" s="41"/>
      <c r="M561" s="186"/>
      <c r="N561" s="187"/>
      <c r="O561" s="66"/>
      <c r="P561" s="66"/>
      <c r="Q561" s="66"/>
      <c r="R561" s="66"/>
      <c r="S561" s="66"/>
      <c r="T561" s="67"/>
      <c r="U561" s="36"/>
      <c r="V561" s="36"/>
      <c r="W561" s="36"/>
      <c r="X561" s="36"/>
      <c r="Y561" s="36"/>
      <c r="Z561" s="36"/>
      <c r="AA561" s="36"/>
      <c r="AB561" s="36"/>
      <c r="AC561" s="36"/>
      <c r="AD561" s="36"/>
      <c r="AE561" s="36"/>
      <c r="AT561" s="19" t="s">
        <v>137</v>
      </c>
      <c r="AU561" s="19" t="s">
        <v>81</v>
      </c>
    </row>
    <row r="562" spans="1:65" s="2" customFormat="1" ht="16.5" customHeight="1">
      <c r="A562" s="36"/>
      <c r="B562" s="37"/>
      <c r="C562" s="170" t="s">
        <v>794</v>
      </c>
      <c r="D562" s="170" t="s">
        <v>130</v>
      </c>
      <c r="E562" s="171" t="s">
        <v>795</v>
      </c>
      <c r="F562" s="172" t="s">
        <v>796</v>
      </c>
      <c r="G562" s="173" t="s">
        <v>756</v>
      </c>
      <c r="H562" s="174">
        <v>10</v>
      </c>
      <c r="I562" s="175"/>
      <c r="J562" s="176">
        <f>ROUND(I562*H562,2)</f>
        <v>0</v>
      </c>
      <c r="K562" s="172" t="s">
        <v>19</v>
      </c>
      <c r="L562" s="41"/>
      <c r="M562" s="177" t="s">
        <v>19</v>
      </c>
      <c r="N562" s="178" t="s">
        <v>45</v>
      </c>
      <c r="O562" s="66"/>
      <c r="P562" s="179">
        <f>O562*H562</f>
        <v>0</v>
      </c>
      <c r="Q562" s="179">
        <v>0</v>
      </c>
      <c r="R562" s="179">
        <f>Q562*H562</f>
        <v>0</v>
      </c>
      <c r="S562" s="179">
        <v>0</v>
      </c>
      <c r="T562" s="180">
        <f>S562*H562</f>
        <v>0</v>
      </c>
      <c r="U562" s="36"/>
      <c r="V562" s="36"/>
      <c r="W562" s="36"/>
      <c r="X562" s="36"/>
      <c r="Y562" s="36"/>
      <c r="Z562" s="36"/>
      <c r="AA562" s="36"/>
      <c r="AB562" s="36"/>
      <c r="AC562" s="36"/>
      <c r="AD562" s="36"/>
      <c r="AE562" s="36"/>
      <c r="AR562" s="181" t="s">
        <v>135</v>
      </c>
      <c r="AT562" s="181" t="s">
        <v>130</v>
      </c>
      <c r="AU562" s="181" t="s">
        <v>81</v>
      </c>
      <c r="AY562" s="19" t="s">
        <v>128</v>
      </c>
      <c r="BE562" s="182">
        <f>IF(N562="základní",J562,0)</f>
        <v>0</v>
      </c>
      <c r="BF562" s="182">
        <f>IF(N562="snížená",J562,0)</f>
        <v>0</v>
      </c>
      <c r="BG562" s="182">
        <f>IF(N562="zákl. přenesená",J562,0)</f>
        <v>0</v>
      </c>
      <c r="BH562" s="182">
        <f>IF(N562="sníž. přenesená",J562,0)</f>
        <v>0</v>
      </c>
      <c r="BI562" s="182">
        <f>IF(N562="nulová",J562,0)</f>
        <v>0</v>
      </c>
      <c r="BJ562" s="19" t="s">
        <v>79</v>
      </c>
      <c r="BK562" s="182">
        <f>ROUND(I562*H562,2)</f>
        <v>0</v>
      </c>
      <c r="BL562" s="19" t="s">
        <v>135</v>
      </c>
      <c r="BM562" s="181" t="s">
        <v>797</v>
      </c>
    </row>
    <row r="563" spans="1:65" s="2" customFormat="1" ht="11.25">
      <c r="A563" s="36"/>
      <c r="B563" s="37"/>
      <c r="C563" s="38"/>
      <c r="D563" s="183" t="s">
        <v>137</v>
      </c>
      <c r="E563" s="38"/>
      <c r="F563" s="184" t="s">
        <v>796</v>
      </c>
      <c r="G563" s="38"/>
      <c r="H563" s="38"/>
      <c r="I563" s="185"/>
      <c r="J563" s="38"/>
      <c r="K563" s="38"/>
      <c r="L563" s="41"/>
      <c r="M563" s="186"/>
      <c r="N563" s="187"/>
      <c r="O563" s="66"/>
      <c r="P563" s="66"/>
      <c r="Q563" s="66"/>
      <c r="R563" s="66"/>
      <c r="S563" s="66"/>
      <c r="T563" s="67"/>
      <c r="U563" s="36"/>
      <c r="V563" s="36"/>
      <c r="W563" s="36"/>
      <c r="X563" s="36"/>
      <c r="Y563" s="36"/>
      <c r="Z563" s="36"/>
      <c r="AA563" s="36"/>
      <c r="AB563" s="36"/>
      <c r="AC563" s="36"/>
      <c r="AD563" s="36"/>
      <c r="AE563" s="36"/>
      <c r="AT563" s="19" t="s">
        <v>137</v>
      </c>
      <c r="AU563" s="19" t="s">
        <v>81</v>
      </c>
    </row>
    <row r="564" spans="1:65" s="2" customFormat="1" ht="16.5" customHeight="1">
      <c r="A564" s="36"/>
      <c r="B564" s="37"/>
      <c r="C564" s="170" t="s">
        <v>798</v>
      </c>
      <c r="D564" s="170" t="s">
        <v>130</v>
      </c>
      <c r="E564" s="171" t="s">
        <v>799</v>
      </c>
      <c r="F564" s="172" t="s">
        <v>800</v>
      </c>
      <c r="G564" s="173" t="s">
        <v>756</v>
      </c>
      <c r="H564" s="174">
        <v>1</v>
      </c>
      <c r="I564" s="175"/>
      <c r="J564" s="176">
        <f>ROUND(I564*H564,2)</f>
        <v>0</v>
      </c>
      <c r="K564" s="172" t="s">
        <v>19</v>
      </c>
      <c r="L564" s="41"/>
      <c r="M564" s="177" t="s">
        <v>19</v>
      </c>
      <c r="N564" s="178" t="s">
        <v>45</v>
      </c>
      <c r="O564" s="66"/>
      <c r="P564" s="179">
        <f>O564*H564</f>
        <v>0</v>
      </c>
      <c r="Q564" s="179">
        <v>0</v>
      </c>
      <c r="R564" s="179">
        <f>Q564*H564</f>
        <v>0</v>
      </c>
      <c r="S564" s="179">
        <v>0</v>
      </c>
      <c r="T564" s="180">
        <f>S564*H564</f>
        <v>0</v>
      </c>
      <c r="U564" s="36"/>
      <c r="V564" s="36"/>
      <c r="W564" s="36"/>
      <c r="X564" s="36"/>
      <c r="Y564" s="36"/>
      <c r="Z564" s="36"/>
      <c r="AA564" s="36"/>
      <c r="AB564" s="36"/>
      <c r="AC564" s="36"/>
      <c r="AD564" s="36"/>
      <c r="AE564" s="36"/>
      <c r="AR564" s="181" t="s">
        <v>135</v>
      </c>
      <c r="AT564" s="181" t="s">
        <v>130</v>
      </c>
      <c r="AU564" s="181" t="s">
        <v>81</v>
      </c>
      <c r="AY564" s="19" t="s">
        <v>128</v>
      </c>
      <c r="BE564" s="182">
        <f>IF(N564="základní",J564,0)</f>
        <v>0</v>
      </c>
      <c r="BF564" s="182">
        <f>IF(N564="snížená",J564,0)</f>
        <v>0</v>
      </c>
      <c r="BG564" s="182">
        <f>IF(N564="zákl. přenesená",J564,0)</f>
        <v>0</v>
      </c>
      <c r="BH564" s="182">
        <f>IF(N564="sníž. přenesená",J564,0)</f>
        <v>0</v>
      </c>
      <c r="BI564" s="182">
        <f>IF(N564="nulová",J564,0)</f>
        <v>0</v>
      </c>
      <c r="BJ564" s="19" t="s">
        <v>79</v>
      </c>
      <c r="BK564" s="182">
        <f>ROUND(I564*H564,2)</f>
        <v>0</v>
      </c>
      <c r="BL564" s="19" t="s">
        <v>135</v>
      </c>
      <c r="BM564" s="181" t="s">
        <v>801</v>
      </c>
    </row>
    <row r="565" spans="1:65" s="2" customFormat="1" ht="11.25">
      <c r="A565" s="36"/>
      <c r="B565" s="37"/>
      <c r="C565" s="38"/>
      <c r="D565" s="183" t="s">
        <v>137</v>
      </c>
      <c r="E565" s="38"/>
      <c r="F565" s="184" t="s">
        <v>800</v>
      </c>
      <c r="G565" s="38"/>
      <c r="H565" s="38"/>
      <c r="I565" s="185"/>
      <c r="J565" s="38"/>
      <c r="K565" s="38"/>
      <c r="L565" s="41"/>
      <c r="M565" s="186"/>
      <c r="N565" s="187"/>
      <c r="O565" s="66"/>
      <c r="P565" s="66"/>
      <c r="Q565" s="66"/>
      <c r="R565" s="66"/>
      <c r="S565" s="66"/>
      <c r="T565" s="67"/>
      <c r="U565" s="36"/>
      <c r="V565" s="36"/>
      <c r="W565" s="36"/>
      <c r="X565" s="36"/>
      <c r="Y565" s="36"/>
      <c r="Z565" s="36"/>
      <c r="AA565" s="36"/>
      <c r="AB565" s="36"/>
      <c r="AC565" s="36"/>
      <c r="AD565" s="36"/>
      <c r="AE565" s="36"/>
      <c r="AT565" s="19" t="s">
        <v>137</v>
      </c>
      <c r="AU565" s="19" t="s">
        <v>81</v>
      </c>
    </row>
    <row r="566" spans="1:65" s="2" customFormat="1" ht="16.5" customHeight="1">
      <c r="A566" s="36"/>
      <c r="B566" s="37"/>
      <c r="C566" s="170" t="s">
        <v>802</v>
      </c>
      <c r="D566" s="170" t="s">
        <v>130</v>
      </c>
      <c r="E566" s="171" t="s">
        <v>803</v>
      </c>
      <c r="F566" s="172" t="s">
        <v>804</v>
      </c>
      <c r="G566" s="173" t="s">
        <v>756</v>
      </c>
      <c r="H566" s="174">
        <v>3</v>
      </c>
      <c r="I566" s="175"/>
      <c r="J566" s="176">
        <f>ROUND(I566*H566,2)</f>
        <v>0</v>
      </c>
      <c r="K566" s="172" t="s">
        <v>19</v>
      </c>
      <c r="L566" s="41"/>
      <c r="M566" s="177" t="s">
        <v>19</v>
      </c>
      <c r="N566" s="178" t="s">
        <v>45</v>
      </c>
      <c r="O566" s="66"/>
      <c r="P566" s="179">
        <f>O566*H566</f>
        <v>0</v>
      </c>
      <c r="Q566" s="179">
        <v>0</v>
      </c>
      <c r="R566" s="179">
        <f>Q566*H566</f>
        <v>0</v>
      </c>
      <c r="S566" s="179">
        <v>0</v>
      </c>
      <c r="T566" s="180">
        <f>S566*H566</f>
        <v>0</v>
      </c>
      <c r="U566" s="36"/>
      <c r="V566" s="36"/>
      <c r="W566" s="36"/>
      <c r="X566" s="36"/>
      <c r="Y566" s="36"/>
      <c r="Z566" s="36"/>
      <c r="AA566" s="36"/>
      <c r="AB566" s="36"/>
      <c r="AC566" s="36"/>
      <c r="AD566" s="36"/>
      <c r="AE566" s="36"/>
      <c r="AR566" s="181" t="s">
        <v>135</v>
      </c>
      <c r="AT566" s="181" t="s">
        <v>130</v>
      </c>
      <c r="AU566" s="181" t="s">
        <v>81</v>
      </c>
      <c r="AY566" s="19" t="s">
        <v>128</v>
      </c>
      <c r="BE566" s="182">
        <f>IF(N566="základní",J566,0)</f>
        <v>0</v>
      </c>
      <c r="BF566" s="182">
        <f>IF(N566="snížená",J566,0)</f>
        <v>0</v>
      </c>
      <c r="BG566" s="182">
        <f>IF(N566="zákl. přenesená",J566,0)</f>
        <v>0</v>
      </c>
      <c r="BH566" s="182">
        <f>IF(N566="sníž. přenesená",J566,0)</f>
        <v>0</v>
      </c>
      <c r="BI566" s="182">
        <f>IF(N566="nulová",J566,0)</f>
        <v>0</v>
      </c>
      <c r="BJ566" s="19" t="s">
        <v>79</v>
      </c>
      <c r="BK566" s="182">
        <f>ROUND(I566*H566,2)</f>
        <v>0</v>
      </c>
      <c r="BL566" s="19" t="s">
        <v>135</v>
      </c>
      <c r="BM566" s="181" t="s">
        <v>805</v>
      </c>
    </row>
    <row r="567" spans="1:65" s="2" customFormat="1" ht="11.25">
      <c r="A567" s="36"/>
      <c r="B567" s="37"/>
      <c r="C567" s="38"/>
      <c r="D567" s="183" t="s">
        <v>137</v>
      </c>
      <c r="E567" s="38"/>
      <c r="F567" s="184" t="s">
        <v>806</v>
      </c>
      <c r="G567" s="38"/>
      <c r="H567" s="38"/>
      <c r="I567" s="185"/>
      <c r="J567" s="38"/>
      <c r="K567" s="38"/>
      <c r="L567" s="41"/>
      <c r="M567" s="186"/>
      <c r="N567" s="187"/>
      <c r="O567" s="66"/>
      <c r="P567" s="66"/>
      <c r="Q567" s="66"/>
      <c r="R567" s="66"/>
      <c r="S567" s="66"/>
      <c r="T567" s="67"/>
      <c r="U567" s="36"/>
      <c r="V567" s="36"/>
      <c r="W567" s="36"/>
      <c r="X567" s="36"/>
      <c r="Y567" s="36"/>
      <c r="Z567" s="36"/>
      <c r="AA567" s="36"/>
      <c r="AB567" s="36"/>
      <c r="AC567" s="36"/>
      <c r="AD567" s="36"/>
      <c r="AE567" s="36"/>
      <c r="AT567" s="19" t="s">
        <v>137</v>
      </c>
      <c r="AU567" s="19" t="s">
        <v>81</v>
      </c>
    </row>
    <row r="568" spans="1:65" s="2" customFormat="1" ht="16.5" customHeight="1">
      <c r="A568" s="36"/>
      <c r="B568" s="37"/>
      <c r="C568" s="170" t="s">
        <v>807</v>
      </c>
      <c r="D568" s="170" t="s">
        <v>130</v>
      </c>
      <c r="E568" s="171" t="s">
        <v>808</v>
      </c>
      <c r="F568" s="172" t="s">
        <v>809</v>
      </c>
      <c r="G568" s="173" t="s">
        <v>756</v>
      </c>
      <c r="H568" s="174">
        <v>1</v>
      </c>
      <c r="I568" s="175"/>
      <c r="J568" s="176">
        <f>ROUND(I568*H568,2)</f>
        <v>0</v>
      </c>
      <c r="K568" s="172" t="s">
        <v>19</v>
      </c>
      <c r="L568" s="41"/>
      <c r="M568" s="177" t="s">
        <v>19</v>
      </c>
      <c r="N568" s="178" t="s">
        <v>45</v>
      </c>
      <c r="O568" s="66"/>
      <c r="P568" s="179">
        <f>O568*H568</f>
        <v>0</v>
      </c>
      <c r="Q568" s="179">
        <v>0</v>
      </c>
      <c r="R568" s="179">
        <f>Q568*H568</f>
        <v>0</v>
      </c>
      <c r="S568" s="179">
        <v>0</v>
      </c>
      <c r="T568" s="180">
        <f>S568*H568</f>
        <v>0</v>
      </c>
      <c r="U568" s="36"/>
      <c r="V568" s="36"/>
      <c r="W568" s="36"/>
      <c r="X568" s="36"/>
      <c r="Y568" s="36"/>
      <c r="Z568" s="36"/>
      <c r="AA568" s="36"/>
      <c r="AB568" s="36"/>
      <c r="AC568" s="36"/>
      <c r="AD568" s="36"/>
      <c r="AE568" s="36"/>
      <c r="AR568" s="181" t="s">
        <v>135</v>
      </c>
      <c r="AT568" s="181" t="s">
        <v>130</v>
      </c>
      <c r="AU568" s="181" t="s">
        <v>81</v>
      </c>
      <c r="AY568" s="19" t="s">
        <v>128</v>
      </c>
      <c r="BE568" s="182">
        <f>IF(N568="základní",J568,0)</f>
        <v>0</v>
      </c>
      <c r="BF568" s="182">
        <f>IF(N568="snížená",J568,0)</f>
        <v>0</v>
      </c>
      <c r="BG568" s="182">
        <f>IF(N568="zákl. přenesená",J568,0)</f>
        <v>0</v>
      </c>
      <c r="BH568" s="182">
        <f>IF(N568="sníž. přenesená",J568,0)</f>
        <v>0</v>
      </c>
      <c r="BI568" s="182">
        <f>IF(N568="nulová",J568,0)</f>
        <v>0</v>
      </c>
      <c r="BJ568" s="19" t="s">
        <v>79</v>
      </c>
      <c r="BK568" s="182">
        <f>ROUND(I568*H568,2)</f>
        <v>0</v>
      </c>
      <c r="BL568" s="19" t="s">
        <v>135</v>
      </c>
      <c r="BM568" s="181" t="s">
        <v>810</v>
      </c>
    </row>
    <row r="569" spans="1:65" s="2" customFormat="1" ht="11.25">
      <c r="A569" s="36"/>
      <c r="B569" s="37"/>
      <c r="C569" s="38"/>
      <c r="D569" s="183" t="s">
        <v>137</v>
      </c>
      <c r="E569" s="38"/>
      <c r="F569" s="184" t="s">
        <v>811</v>
      </c>
      <c r="G569" s="38"/>
      <c r="H569" s="38"/>
      <c r="I569" s="185"/>
      <c r="J569" s="38"/>
      <c r="K569" s="38"/>
      <c r="L569" s="41"/>
      <c r="M569" s="186"/>
      <c r="N569" s="187"/>
      <c r="O569" s="66"/>
      <c r="P569" s="66"/>
      <c r="Q569" s="66"/>
      <c r="R569" s="66"/>
      <c r="S569" s="66"/>
      <c r="T569" s="67"/>
      <c r="U569" s="36"/>
      <c r="V569" s="36"/>
      <c r="W569" s="36"/>
      <c r="X569" s="36"/>
      <c r="Y569" s="36"/>
      <c r="Z569" s="36"/>
      <c r="AA569" s="36"/>
      <c r="AB569" s="36"/>
      <c r="AC569" s="36"/>
      <c r="AD569" s="36"/>
      <c r="AE569" s="36"/>
      <c r="AT569" s="19" t="s">
        <v>137</v>
      </c>
      <c r="AU569" s="19" t="s">
        <v>81</v>
      </c>
    </row>
    <row r="570" spans="1:65" s="2" customFormat="1" ht="16.5" customHeight="1">
      <c r="A570" s="36"/>
      <c r="B570" s="37"/>
      <c r="C570" s="170" t="s">
        <v>812</v>
      </c>
      <c r="D570" s="170" t="s">
        <v>130</v>
      </c>
      <c r="E570" s="171" t="s">
        <v>813</v>
      </c>
      <c r="F570" s="172" t="s">
        <v>814</v>
      </c>
      <c r="G570" s="173" t="s">
        <v>756</v>
      </c>
      <c r="H570" s="174">
        <v>1</v>
      </c>
      <c r="I570" s="175"/>
      <c r="J570" s="176">
        <f>ROUND(I570*H570,2)</f>
        <v>0</v>
      </c>
      <c r="K570" s="172" t="s">
        <v>19</v>
      </c>
      <c r="L570" s="41"/>
      <c r="M570" s="177" t="s">
        <v>19</v>
      </c>
      <c r="N570" s="178" t="s">
        <v>45</v>
      </c>
      <c r="O570" s="66"/>
      <c r="P570" s="179">
        <f>O570*H570</f>
        <v>0</v>
      </c>
      <c r="Q570" s="179">
        <v>0</v>
      </c>
      <c r="R570" s="179">
        <f>Q570*H570</f>
        <v>0</v>
      </c>
      <c r="S570" s="179">
        <v>0</v>
      </c>
      <c r="T570" s="180">
        <f>S570*H570</f>
        <v>0</v>
      </c>
      <c r="U570" s="36"/>
      <c r="V570" s="36"/>
      <c r="W570" s="36"/>
      <c r="X570" s="36"/>
      <c r="Y570" s="36"/>
      <c r="Z570" s="36"/>
      <c r="AA570" s="36"/>
      <c r="AB570" s="36"/>
      <c r="AC570" s="36"/>
      <c r="AD570" s="36"/>
      <c r="AE570" s="36"/>
      <c r="AR570" s="181" t="s">
        <v>135</v>
      </c>
      <c r="AT570" s="181" t="s">
        <v>130</v>
      </c>
      <c r="AU570" s="181" t="s">
        <v>81</v>
      </c>
      <c r="AY570" s="19" t="s">
        <v>128</v>
      </c>
      <c r="BE570" s="182">
        <f>IF(N570="základní",J570,0)</f>
        <v>0</v>
      </c>
      <c r="BF570" s="182">
        <f>IF(N570="snížená",J570,0)</f>
        <v>0</v>
      </c>
      <c r="BG570" s="182">
        <f>IF(N570="zákl. přenesená",J570,0)</f>
        <v>0</v>
      </c>
      <c r="BH570" s="182">
        <f>IF(N570="sníž. přenesená",J570,0)</f>
        <v>0</v>
      </c>
      <c r="BI570" s="182">
        <f>IF(N570="nulová",J570,0)</f>
        <v>0</v>
      </c>
      <c r="BJ570" s="19" t="s">
        <v>79</v>
      </c>
      <c r="BK570" s="182">
        <f>ROUND(I570*H570,2)</f>
        <v>0</v>
      </c>
      <c r="BL570" s="19" t="s">
        <v>135</v>
      </c>
      <c r="BM570" s="181" t="s">
        <v>815</v>
      </c>
    </row>
    <row r="571" spans="1:65" s="2" customFormat="1" ht="11.25">
      <c r="A571" s="36"/>
      <c r="B571" s="37"/>
      <c r="C571" s="38"/>
      <c r="D571" s="183" t="s">
        <v>137</v>
      </c>
      <c r="E571" s="38"/>
      <c r="F571" s="184" t="s">
        <v>814</v>
      </c>
      <c r="G571" s="38"/>
      <c r="H571" s="38"/>
      <c r="I571" s="185"/>
      <c r="J571" s="38"/>
      <c r="K571" s="38"/>
      <c r="L571" s="41"/>
      <c r="M571" s="186"/>
      <c r="N571" s="187"/>
      <c r="O571" s="66"/>
      <c r="P571" s="66"/>
      <c r="Q571" s="66"/>
      <c r="R571" s="66"/>
      <c r="S571" s="66"/>
      <c r="T571" s="67"/>
      <c r="U571" s="36"/>
      <c r="V571" s="36"/>
      <c r="W571" s="36"/>
      <c r="X571" s="36"/>
      <c r="Y571" s="36"/>
      <c r="Z571" s="36"/>
      <c r="AA571" s="36"/>
      <c r="AB571" s="36"/>
      <c r="AC571" s="36"/>
      <c r="AD571" s="36"/>
      <c r="AE571" s="36"/>
      <c r="AT571" s="19" t="s">
        <v>137</v>
      </c>
      <c r="AU571" s="19" t="s">
        <v>81</v>
      </c>
    </row>
    <row r="572" spans="1:65" s="2" customFormat="1" ht="16.5" customHeight="1">
      <c r="A572" s="36"/>
      <c r="B572" s="37"/>
      <c r="C572" s="170" t="s">
        <v>816</v>
      </c>
      <c r="D572" s="170" t="s">
        <v>130</v>
      </c>
      <c r="E572" s="171" t="s">
        <v>817</v>
      </c>
      <c r="F572" s="172" t="s">
        <v>818</v>
      </c>
      <c r="G572" s="173" t="s">
        <v>756</v>
      </c>
      <c r="H572" s="174">
        <v>1</v>
      </c>
      <c r="I572" s="175"/>
      <c r="J572" s="176">
        <f>ROUND(I572*H572,2)</f>
        <v>0</v>
      </c>
      <c r="K572" s="172" t="s">
        <v>19</v>
      </c>
      <c r="L572" s="41"/>
      <c r="M572" s="177" t="s">
        <v>19</v>
      </c>
      <c r="N572" s="178" t="s">
        <v>45</v>
      </c>
      <c r="O572" s="66"/>
      <c r="P572" s="179">
        <f>O572*H572</f>
        <v>0</v>
      </c>
      <c r="Q572" s="179">
        <v>0</v>
      </c>
      <c r="R572" s="179">
        <f>Q572*H572</f>
        <v>0</v>
      </c>
      <c r="S572" s="179">
        <v>0</v>
      </c>
      <c r="T572" s="180">
        <f>S572*H572</f>
        <v>0</v>
      </c>
      <c r="U572" s="36"/>
      <c r="V572" s="36"/>
      <c r="W572" s="36"/>
      <c r="X572" s="36"/>
      <c r="Y572" s="36"/>
      <c r="Z572" s="36"/>
      <c r="AA572" s="36"/>
      <c r="AB572" s="36"/>
      <c r="AC572" s="36"/>
      <c r="AD572" s="36"/>
      <c r="AE572" s="36"/>
      <c r="AR572" s="181" t="s">
        <v>135</v>
      </c>
      <c r="AT572" s="181" t="s">
        <v>130</v>
      </c>
      <c r="AU572" s="181" t="s">
        <v>81</v>
      </c>
      <c r="AY572" s="19" t="s">
        <v>128</v>
      </c>
      <c r="BE572" s="182">
        <f>IF(N572="základní",J572,0)</f>
        <v>0</v>
      </c>
      <c r="BF572" s="182">
        <f>IF(N572="snížená",J572,0)</f>
        <v>0</v>
      </c>
      <c r="BG572" s="182">
        <f>IF(N572="zákl. přenesená",J572,0)</f>
        <v>0</v>
      </c>
      <c r="BH572" s="182">
        <f>IF(N572="sníž. přenesená",J572,0)</f>
        <v>0</v>
      </c>
      <c r="BI572" s="182">
        <f>IF(N572="nulová",J572,0)</f>
        <v>0</v>
      </c>
      <c r="BJ572" s="19" t="s">
        <v>79</v>
      </c>
      <c r="BK572" s="182">
        <f>ROUND(I572*H572,2)</f>
        <v>0</v>
      </c>
      <c r="BL572" s="19" t="s">
        <v>135</v>
      </c>
      <c r="BM572" s="181" t="s">
        <v>819</v>
      </c>
    </row>
    <row r="573" spans="1:65" s="2" customFormat="1" ht="11.25">
      <c r="A573" s="36"/>
      <c r="B573" s="37"/>
      <c r="C573" s="38"/>
      <c r="D573" s="183" t="s">
        <v>137</v>
      </c>
      <c r="E573" s="38"/>
      <c r="F573" s="184" t="s">
        <v>818</v>
      </c>
      <c r="G573" s="38"/>
      <c r="H573" s="38"/>
      <c r="I573" s="185"/>
      <c r="J573" s="38"/>
      <c r="K573" s="38"/>
      <c r="L573" s="41"/>
      <c r="M573" s="186"/>
      <c r="N573" s="187"/>
      <c r="O573" s="66"/>
      <c r="P573" s="66"/>
      <c r="Q573" s="66"/>
      <c r="R573" s="66"/>
      <c r="S573" s="66"/>
      <c r="T573" s="67"/>
      <c r="U573" s="36"/>
      <c r="V573" s="36"/>
      <c r="W573" s="36"/>
      <c r="X573" s="36"/>
      <c r="Y573" s="36"/>
      <c r="Z573" s="36"/>
      <c r="AA573" s="36"/>
      <c r="AB573" s="36"/>
      <c r="AC573" s="36"/>
      <c r="AD573" s="36"/>
      <c r="AE573" s="36"/>
      <c r="AT573" s="19" t="s">
        <v>137</v>
      </c>
      <c r="AU573" s="19" t="s">
        <v>81</v>
      </c>
    </row>
    <row r="574" spans="1:65" s="2" customFormat="1" ht="16.5" customHeight="1">
      <c r="A574" s="36"/>
      <c r="B574" s="37"/>
      <c r="C574" s="170" t="s">
        <v>820</v>
      </c>
      <c r="D574" s="170" t="s">
        <v>130</v>
      </c>
      <c r="E574" s="171" t="s">
        <v>821</v>
      </c>
      <c r="F574" s="172" t="s">
        <v>822</v>
      </c>
      <c r="G574" s="173" t="s">
        <v>823</v>
      </c>
      <c r="H574" s="174">
        <v>5</v>
      </c>
      <c r="I574" s="175"/>
      <c r="J574" s="176">
        <f>ROUND(I574*H574,2)</f>
        <v>0</v>
      </c>
      <c r="K574" s="172" t="s">
        <v>19</v>
      </c>
      <c r="L574" s="41"/>
      <c r="M574" s="177" t="s">
        <v>19</v>
      </c>
      <c r="N574" s="178" t="s">
        <v>45</v>
      </c>
      <c r="O574" s="66"/>
      <c r="P574" s="179">
        <f>O574*H574</f>
        <v>0</v>
      </c>
      <c r="Q574" s="179">
        <v>0</v>
      </c>
      <c r="R574" s="179">
        <f>Q574*H574</f>
        <v>0</v>
      </c>
      <c r="S574" s="179">
        <v>0</v>
      </c>
      <c r="T574" s="180">
        <f>S574*H574</f>
        <v>0</v>
      </c>
      <c r="U574" s="36"/>
      <c r="V574" s="36"/>
      <c r="W574" s="36"/>
      <c r="X574" s="36"/>
      <c r="Y574" s="36"/>
      <c r="Z574" s="36"/>
      <c r="AA574" s="36"/>
      <c r="AB574" s="36"/>
      <c r="AC574" s="36"/>
      <c r="AD574" s="36"/>
      <c r="AE574" s="36"/>
      <c r="AR574" s="181" t="s">
        <v>135</v>
      </c>
      <c r="AT574" s="181" t="s">
        <v>130</v>
      </c>
      <c r="AU574" s="181" t="s">
        <v>81</v>
      </c>
      <c r="AY574" s="19" t="s">
        <v>128</v>
      </c>
      <c r="BE574" s="182">
        <f>IF(N574="základní",J574,0)</f>
        <v>0</v>
      </c>
      <c r="BF574" s="182">
        <f>IF(N574="snížená",J574,0)</f>
        <v>0</v>
      </c>
      <c r="BG574" s="182">
        <f>IF(N574="zákl. přenesená",J574,0)</f>
        <v>0</v>
      </c>
      <c r="BH574" s="182">
        <f>IF(N574="sníž. přenesená",J574,0)</f>
        <v>0</v>
      </c>
      <c r="BI574" s="182">
        <f>IF(N574="nulová",J574,0)</f>
        <v>0</v>
      </c>
      <c r="BJ574" s="19" t="s">
        <v>79</v>
      </c>
      <c r="BK574" s="182">
        <f>ROUND(I574*H574,2)</f>
        <v>0</v>
      </c>
      <c r="BL574" s="19" t="s">
        <v>135</v>
      </c>
      <c r="BM574" s="181" t="s">
        <v>824</v>
      </c>
    </row>
    <row r="575" spans="1:65" s="2" customFormat="1" ht="11.25">
      <c r="A575" s="36"/>
      <c r="B575" s="37"/>
      <c r="C575" s="38"/>
      <c r="D575" s="183" t="s">
        <v>137</v>
      </c>
      <c r="E575" s="38"/>
      <c r="F575" s="184" t="s">
        <v>822</v>
      </c>
      <c r="G575" s="38"/>
      <c r="H575" s="38"/>
      <c r="I575" s="185"/>
      <c r="J575" s="38"/>
      <c r="K575" s="38"/>
      <c r="L575" s="41"/>
      <c r="M575" s="186"/>
      <c r="N575" s="187"/>
      <c r="O575" s="66"/>
      <c r="P575" s="66"/>
      <c r="Q575" s="66"/>
      <c r="R575" s="66"/>
      <c r="S575" s="66"/>
      <c r="T575" s="67"/>
      <c r="U575" s="36"/>
      <c r="V575" s="36"/>
      <c r="W575" s="36"/>
      <c r="X575" s="36"/>
      <c r="Y575" s="36"/>
      <c r="Z575" s="36"/>
      <c r="AA575" s="36"/>
      <c r="AB575" s="36"/>
      <c r="AC575" s="36"/>
      <c r="AD575" s="36"/>
      <c r="AE575" s="36"/>
      <c r="AT575" s="19" t="s">
        <v>137</v>
      </c>
      <c r="AU575" s="19" t="s">
        <v>81</v>
      </c>
    </row>
    <row r="576" spans="1:65" s="2" customFormat="1" ht="16.5" customHeight="1">
      <c r="A576" s="36"/>
      <c r="B576" s="37"/>
      <c r="C576" s="170" t="s">
        <v>825</v>
      </c>
      <c r="D576" s="170" t="s">
        <v>130</v>
      </c>
      <c r="E576" s="171" t="s">
        <v>826</v>
      </c>
      <c r="F576" s="172" t="s">
        <v>827</v>
      </c>
      <c r="G576" s="173" t="s">
        <v>756</v>
      </c>
      <c r="H576" s="174">
        <v>1</v>
      </c>
      <c r="I576" s="175"/>
      <c r="J576" s="176">
        <f>ROUND(I576*H576,2)</f>
        <v>0</v>
      </c>
      <c r="K576" s="172" t="s">
        <v>19</v>
      </c>
      <c r="L576" s="41"/>
      <c r="M576" s="177" t="s">
        <v>19</v>
      </c>
      <c r="N576" s="178" t="s">
        <v>45</v>
      </c>
      <c r="O576" s="66"/>
      <c r="P576" s="179">
        <f>O576*H576</f>
        <v>0</v>
      </c>
      <c r="Q576" s="179">
        <v>0</v>
      </c>
      <c r="R576" s="179">
        <f>Q576*H576</f>
        <v>0</v>
      </c>
      <c r="S576" s="179">
        <v>0</v>
      </c>
      <c r="T576" s="180">
        <f>S576*H576</f>
        <v>0</v>
      </c>
      <c r="U576" s="36"/>
      <c r="V576" s="36"/>
      <c r="W576" s="36"/>
      <c r="X576" s="36"/>
      <c r="Y576" s="36"/>
      <c r="Z576" s="36"/>
      <c r="AA576" s="36"/>
      <c r="AB576" s="36"/>
      <c r="AC576" s="36"/>
      <c r="AD576" s="36"/>
      <c r="AE576" s="36"/>
      <c r="AR576" s="181" t="s">
        <v>135</v>
      </c>
      <c r="AT576" s="181" t="s">
        <v>130</v>
      </c>
      <c r="AU576" s="181" t="s">
        <v>81</v>
      </c>
      <c r="AY576" s="19" t="s">
        <v>128</v>
      </c>
      <c r="BE576" s="182">
        <f>IF(N576="základní",J576,0)</f>
        <v>0</v>
      </c>
      <c r="BF576" s="182">
        <f>IF(N576="snížená",J576,0)</f>
        <v>0</v>
      </c>
      <c r="BG576" s="182">
        <f>IF(N576="zákl. přenesená",J576,0)</f>
        <v>0</v>
      </c>
      <c r="BH576" s="182">
        <f>IF(N576="sníž. přenesená",J576,0)</f>
        <v>0</v>
      </c>
      <c r="BI576" s="182">
        <f>IF(N576="nulová",J576,0)</f>
        <v>0</v>
      </c>
      <c r="BJ576" s="19" t="s">
        <v>79</v>
      </c>
      <c r="BK576" s="182">
        <f>ROUND(I576*H576,2)</f>
        <v>0</v>
      </c>
      <c r="BL576" s="19" t="s">
        <v>135</v>
      </c>
      <c r="BM576" s="181" t="s">
        <v>828</v>
      </c>
    </row>
    <row r="577" spans="1:65" s="2" customFormat="1" ht="11.25">
      <c r="A577" s="36"/>
      <c r="B577" s="37"/>
      <c r="C577" s="38"/>
      <c r="D577" s="183" t="s">
        <v>137</v>
      </c>
      <c r="E577" s="38"/>
      <c r="F577" s="184" t="s">
        <v>827</v>
      </c>
      <c r="G577" s="38"/>
      <c r="H577" s="38"/>
      <c r="I577" s="185"/>
      <c r="J577" s="38"/>
      <c r="K577" s="38"/>
      <c r="L577" s="41"/>
      <c r="M577" s="186"/>
      <c r="N577" s="187"/>
      <c r="O577" s="66"/>
      <c r="P577" s="66"/>
      <c r="Q577" s="66"/>
      <c r="R577" s="66"/>
      <c r="S577" s="66"/>
      <c r="T577" s="67"/>
      <c r="U577" s="36"/>
      <c r="V577" s="36"/>
      <c r="W577" s="36"/>
      <c r="X577" s="36"/>
      <c r="Y577" s="36"/>
      <c r="Z577" s="36"/>
      <c r="AA577" s="36"/>
      <c r="AB577" s="36"/>
      <c r="AC577" s="36"/>
      <c r="AD577" s="36"/>
      <c r="AE577" s="36"/>
      <c r="AT577" s="19" t="s">
        <v>137</v>
      </c>
      <c r="AU577" s="19" t="s">
        <v>81</v>
      </c>
    </row>
    <row r="578" spans="1:65" s="2" customFormat="1" ht="16.5" customHeight="1">
      <c r="A578" s="36"/>
      <c r="B578" s="37"/>
      <c r="C578" s="170" t="s">
        <v>829</v>
      </c>
      <c r="D578" s="170" t="s">
        <v>130</v>
      </c>
      <c r="E578" s="171" t="s">
        <v>830</v>
      </c>
      <c r="F578" s="172" t="s">
        <v>831</v>
      </c>
      <c r="G578" s="173" t="s">
        <v>823</v>
      </c>
      <c r="H578" s="174">
        <v>10</v>
      </c>
      <c r="I578" s="175"/>
      <c r="J578" s="176">
        <f>ROUND(I578*H578,2)</f>
        <v>0</v>
      </c>
      <c r="K578" s="172" t="s">
        <v>19</v>
      </c>
      <c r="L578" s="41"/>
      <c r="M578" s="177" t="s">
        <v>19</v>
      </c>
      <c r="N578" s="178" t="s">
        <v>45</v>
      </c>
      <c r="O578" s="66"/>
      <c r="P578" s="179">
        <f>O578*H578</f>
        <v>0</v>
      </c>
      <c r="Q578" s="179">
        <v>0</v>
      </c>
      <c r="R578" s="179">
        <f>Q578*H578</f>
        <v>0</v>
      </c>
      <c r="S578" s="179">
        <v>0</v>
      </c>
      <c r="T578" s="180">
        <f>S578*H578</f>
        <v>0</v>
      </c>
      <c r="U578" s="36"/>
      <c r="V578" s="36"/>
      <c r="W578" s="36"/>
      <c r="X578" s="36"/>
      <c r="Y578" s="36"/>
      <c r="Z578" s="36"/>
      <c r="AA578" s="36"/>
      <c r="AB578" s="36"/>
      <c r="AC578" s="36"/>
      <c r="AD578" s="36"/>
      <c r="AE578" s="36"/>
      <c r="AR578" s="181" t="s">
        <v>135</v>
      </c>
      <c r="AT578" s="181" t="s">
        <v>130</v>
      </c>
      <c r="AU578" s="181" t="s">
        <v>81</v>
      </c>
      <c r="AY578" s="19" t="s">
        <v>128</v>
      </c>
      <c r="BE578" s="182">
        <f>IF(N578="základní",J578,0)</f>
        <v>0</v>
      </c>
      <c r="BF578" s="182">
        <f>IF(N578="snížená",J578,0)</f>
        <v>0</v>
      </c>
      <c r="BG578" s="182">
        <f>IF(N578="zákl. přenesená",J578,0)</f>
        <v>0</v>
      </c>
      <c r="BH578" s="182">
        <f>IF(N578="sníž. přenesená",J578,0)</f>
        <v>0</v>
      </c>
      <c r="BI578" s="182">
        <f>IF(N578="nulová",J578,0)</f>
        <v>0</v>
      </c>
      <c r="BJ578" s="19" t="s">
        <v>79</v>
      </c>
      <c r="BK578" s="182">
        <f>ROUND(I578*H578,2)</f>
        <v>0</v>
      </c>
      <c r="BL578" s="19" t="s">
        <v>135</v>
      </c>
      <c r="BM578" s="181" t="s">
        <v>832</v>
      </c>
    </row>
    <row r="579" spans="1:65" s="2" customFormat="1" ht="11.25">
      <c r="A579" s="36"/>
      <c r="B579" s="37"/>
      <c r="C579" s="38"/>
      <c r="D579" s="183" t="s">
        <v>137</v>
      </c>
      <c r="E579" s="38"/>
      <c r="F579" s="184" t="s">
        <v>831</v>
      </c>
      <c r="G579" s="38"/>
      <c r="H579" s="38"/>
      <c r="I579" s="185"/>
      <c r="J579" s="38"/>
      <c r="K579" s="38"/>
      <c r="L579" s="41"/>
      <c r="M579" s="186"/>
      <c r="N579" s="187"/>
      <c r="O579" s="66"/>
      <c r="P579" s="66"/>
      <c r="Q579" s="66"/>
      <c r="R579" s="66"/>
      <c r="S579" s="66"/>
      <c r="T579" s="67"/>
      <c r="U579" s="36"/>
      <c r="V579" s="36"/>
      <c r="W579" s="36"/>
      <c r="X579" s="36"/>
      <c r="Y579" s="36"/>
      <c r="Z579" s="36"/>
      <c r="AA579" s="36"/>
      <c r="AB579" s="36"/>
      <c r="AC579" s="36"/>
      <c r="AD579" s="36"/>
      <c r="AE579" s="36"/>
      <c r="AT579" s="19" t="s">
        <v>137</v>
      </c>
      <c r="AU579" s="19" t="s">
        <v>81</v>
      </c>
    </row>
    <row r="580" spans="1:65" s="2" customFormat="1" ht="16.5" customHeight="1">
      <c r="A580" s="36"/>
      <c r="B580" s="37"/>
      <c r="C580" s="170" t="s">
        <v>833</v>
      </c>
      <c r="D580" s="170" t="s">
        <v>130</v>
      </c>
      <c r="E580" s="171" t="s">
        <v>834</v>
      </c>
      <c r="F580" s="172" t="s">
        <v>835</v>
      </c>
      <c r="G580" s="173" t="s">
        <v>304</v>
      </c>
      <c r="H580" s="174">
        <v>32</v>
      </c>
      <c r="I580" s="175"/>
      <c r="J580" s="176">
        <f>ROUND(I580*H580,2)</f>
        <v>0</v>
      </c>
      <c r="K580" s="172" t="s">
        <v>19</v>
      </c>
      <c r="L580" s="41"/>
      <c r="M580" s="177" t="s">
        <v>19</v>
      </c>
      <c r="N580" s="178" t="s">
        <v>45</v>
      </c>
      <c r="O580" s="66"/>
      <c r="P580" s="179">
        <f>O580*H580</f>
        <v>0</v>
      </c>
      <c r="Q580" s="179">
        <v>0</v>
      </c>
      <c r="R580" s="179">
        <f>Q580*H580</f>
        <v>0</v>
      </c>
      <c r="S580" s="179">
        <v>0</v>
      </c>
      <c r="T580" s="180">
        <f>S580*H580</f>
        <v>0</v>
      </c>
      <c r="U580" s="36"/>
      <c r="V580" s="36"/>
      <c r="W580" s="36"/>
      <c r="X580" s="36"/>
      <c r="Y580" s="36"/>
      <c r="Z580" s="36"/>
      <c r="AA580" s="36"/>
      <c r="AB580" s="36"/>
      <c r="AC580" s="36"/>
      <c r="AD580" s="36"/>
      <c r="AE580" s="36"/>
      <c r="AR580" s="181" t="s">
        <v>135</v>
      </c>
      <c r="AT580" s="181" t="s">
        <v>130</v>
      </c>
      <c r="AU580" s="181" t="s">
        <v>81</v>
      </c>
      <c r="AY580" s="19" t="s">
        <v>128</v>
      </c>
      <c r="BE580" s="182">
        <f>IF(N580="základní",J580,0)</f>
        <v>0</v>
      </c>
      <c r="BF580" s="182">
        <f>IF(N580="snížená",J580,0)</f>
        <v>0</v>
      </c>
      <c r="BG580" s="182">
        <f>IF(N580="zákl. přenesená",J580,0)</f>
        <v>0</v>
      </c>
      <c r="BH580" s="182">
        <f>IF(N580="sníž. přenesená",J580,0)</f>
        <v>0</v>
      </c>
      <c r="BI580" s="182">
        <f>IF(N580="nulová",J580,0)</f>
        <v>0</v>
      </c>
      <c r="BJ580" s="19" t="s">
        <v>79</v>
      </c>
      <c r="BK580" s="182">
        <f>ROUND(I580*H580,2)</f>
        <v>0</v>
      </c>
      <c r="BL580" s="19" t="s">
        <v>135</v>
      </c>
      <c r="BM580" s="181" t="s">
        <v>836</v>
      </c>
    </row>
    <row r="581" spans="1:65" s="2" customFormat="1" ht="11.25">
      <c r="A581" s="36"/>
      <c r="B581" s="37"/>
      <c r="C581" s="38"/>
      <c r="D581" s="183" t="s">
        <v>137</v>
      </c>
      <c r="E581" s="38"/>
      <c r="F581" s="184" t="s">
        <v>835</v>
      </c>
      <c r="G581" s="38"/>
      <c r="H581" s="38"/>
      <c r="I581" s="185"/>
      <c r="J581" s="38"/>
      <c r="K581" s="38"/>
      <c r="L581" s="41"/>
      <c r="M581" s="186"/>
      <c r="N581" s="187"/>
      <c r="O581" s="66"/>
      <c r="P581" s="66"/>
      <c r="Q581" s="66"/>
      <c r="R581" s="66"/>
      <c r="S581" s="66"/>
      <c r="T581" s="67"/>
      <c r="U581" s="36"/>
      <c r="V581" s="36"/>
      <c r="W581" s="36"/>
      <c r="X581" s="36"/>
      <c r="Y581" s="36"/>
      <c r="Z581" s="36"/>
      <c r="AA581" s="36"/>
      <c r="AB581" s="36"/>
      <c r="AC581" s="36"/>
      <c r="AD581" s="36"/>
      <c r="AE581" s="36"/>
      <c r="AT581" s="19" t="s">
        <v>137</v>
      </c>
      <c r="AU581" s="19" t="s">
        <v>81</v>
      </c>
    </row>
    <row r="582" spans="1:65" s="2" customFormat="1" ht="16.5" customHeight="1">
      <c r="A582" s="36"/>
      <c r="B582" s="37"/>
      <c r="C582" s="170" t="s">
        <v>837</v>
      </c>
      <c r="D582" s="170" t="s">
        <v>130</v>
      </c>
      <c r="E582" s="171" t="s">
        <v>838</v>
      </c>
      <c r="F582" s="172" t="s">
        <v>839</v>
      </c>
      <c r="G582" s="173" t="s">
        <v>304</v>
      </c>
      <c r="H582" s="174">
        <v>8</v>
      </c>
      <c r="I582" s="175"/>
      <c r="J582" s="176">
        <f>ROUND(I582*H582,2)</f>
        <v>0</v>
      </c>
      <c r="K582" s="172" t="s">
        <v>19</v>
      </c>
      <c r="L582" s="41"/>
      <c r="M582" s="177" t="s">
        <v>19</v>
      </c>
      <c r="N582" s="178" t="s">
        <v>45</v>
      </c>
      <c r="O582" s="66"/>
      <c r="P582" s="179">
        <f>O582*H582</f>
        <v>0</v>
      </c>
      <c r="Q582" s="179">
        <v>0</v>
      </c>
      <c r="R582" s="179">
        <f>Q582*H582</f>
        <v>0</v>
      </c>
      <c r="S582" s="179">
        <v>0</v>
      </c>
      <c r="T582" s="180">
        <f>S582*H582</f>
        <v>0</v>
      </c>
      <c r="U582" s="36"/>
      <c r="V582" s="36"/>
      <c r="W582" s="36"/>
      <c r="X582" s="36"/>
      <c r="Y582" s="36"/>
      <c r="Z582" s="36"/>
      <c r="AA582" s="36"/>
      <c r="AB582" s="36"/>
      <c r="AC582" s="36"/>
      <c r="AD582" s="36"/>
      <c r="AE582" s="36"/>
      <c r="AR582" s="181" t="s">
        <v>135</v>
      </c>
      <c r="AT582" s="181" t="s">
        <v>130</v>
      </c>
      <c r="AU582" s="181" t="s">
        <v>81</v>
      </c>
      <c r="AY582" s="19" t="s">
        <v>128</v>
      </c>
      <c r="BE582" s="182">
        <f>IF(N582="základní",J582,0)</f>
        <v>0</v>
      </c>
      <c r="BF582" s="182">
        <f>IF(N582="snížená",J582,0)</f>
        <v>0</v>
      </c>
      <c r="BG582" s="182">
        <f>IF(N582="zákl. přenesená",J582,0)</f>
        <v>0</v>
      </c>
      <c r="BH582" s="182">
        <f>IF(N582="sníž. přenesená",J582,0)</f>
        <v>0</v>
      </c>
      <c r="BI582" s="182">
        <f>IF(N582="nulová",J582,0)</f>
        <v>0</v>
      </c>
      <c r="BJ582" s="19" t="s">
        <v>79</v>
      </c>
      <c r="BK582" s="182">
        <f>ROUND(I582*H582,2)</f>
        <v>0</v>
      </c>
      <c r="BL582" s="19" t="s">
        <v>135</v>
      </c>
      <c r="BM582" s="181" t="s">
        <v>840</v>
      </c>
    </row>
    <row r="583" spans="1:65" s="2" customFormat="1" ht="11.25">
      <c r="A583" s="36"/>
      <c r="B583" s="37"/>
      <c r="C583" s="38"/>
      <c r="D583" s="183" t="s">
        <v>137</v>
      </c>
      <c r="E583" s="38"/>
      <c r="F583" s="184" t="s">
        <v>839</v>
      </c>
      <c r="G583" s="38"/>
      <c r="H583" s="38"/>
      <c r="I583" s="185"/>
      <c r="J583" s="38"/>
      <c r="K583" s="38"/>
      <c r="L583" s="41"/>
      <c r="M583" s="186"/>
      <c r="N583" s="187"/>
      <c r="O583" s="66"/>
      <c r="P583" s="66"/>
      <c r="Q583" s="66"/>
      <c r="R583" s="66"/>
      <c r="S583" s="66"/>
      <c r="T583" s="67"/>
      <c r="U583" s="36"/>
      <c r="V583" s="36"/>
      <c r="W583" s="36"/>
      <c r="X583" s="36"/>
      <c r="Y583" s="36"/>
      <c r="Z583" s="36"/>
      <c r="AA583" s="36"/>
      <c r="AB583" s="36"/>
      <c r="AC583" s="36"/>
      <c r="AD583" s="36"/>
      <c r="AE583" s="36"/>
      <c r="AT583" s="19" t="s">
        <v>137</v>
      </c>
      <c r="AU583" s="19" t="s">
        <v>81</v>
      </c>
    </row>
    <row r="584" spans="1:65" s="2" customFormat="1" ht="16.5" customHeight="1">
      <c r="A584" s="36"/>
      <c r="B584" s="37"/>
      <c r="C584" s="170" t="s">
        <v>841</v>
      </c>
      <c r="D584" s="170" t="s">
        <v>130</v>
      </c>
      <c r="E584" s="171" t="s">
        <v>842</v>
      </c>
      <c r="F584" s="172" t="s">
        <v>843</v>
      </c>
      <c r="G584" s="173" t="s">
        <v>304</v>
      </c>
      <c r="H584" s="174">
        <v>37</v>
      </c>
      <c r="I584" s="175"/>
      <c r="J584" s="176">
        <f>ROUND(I584*H584,2)</f>
        <v>0</v>
      </c>
      <c r="K584" s="172" t="s">
        <v>19</v>
      </c>
      <c r="L584" s="41"/>
      <c r="M584" s="177" t="s">
        <v>19</v>
      </c>
      <c r="N584" s="178" t="s">
        <v>45</v>
      </c>
      <c r="O584" s="66"/>
      <c r="P584" s="179">
        <f>O584*H584</f>
        <v>0</v>
      </c>
      <c r="Q584" s="179">
        <v>0</v>
      </c>
      <c r="R584" s="179">
        <f>Q584*H584</f>
        <v>0</v>
      </c>
      <c r="S584" s="179">
        <v>0</v>
      </c>
      <c r="T584" s="180">
        <f>S584*H584</f>
        <v>0</v>
      </c>
      <c r="U584" s="36"/>
      <c r="V584" s="36"/>
      <c r="W584" s="36"/>
      <c r="X584" s="36"/>
      <c r="Y584" s="36"/>
      <c r="Z584" s="36"/>
      <c r="AA584" s="36"/>
      <c r="AB584" s="36"/>
      <c r="AC584" s="36"/>
      <c r="AD584" s="36"/>
      <c r="AE584" s="36"/>
      <c r="AR584" s="181" t="s">
        <v>135</v>
      </c>
      <c r="AT584" s="181" t="s">
        <v>130</v>
      </c>
      <c r="AU584" s="181" t="s">
        <v>81</v>
      </c>
      <c r="AY584" s="19" t="s">
        <v>128</v>
      </c>
      <c r="BE584" s="182">
        <f>IF(N584="základní",J584,0)</f>
        <v>0</v>
      </c>
      <c r="BF584" s="182">
        <f>IF(N584="snížená",J584,0)</f>
        <v>0</v>
      </c>
      <c r="BG584" s="182">
        <f>IF(N584="zákl. přenesená",J584,0)</f>
        <v>0</v>
      </c>
      <c r="BH584" s="182">
        <f>IF(N584="sníž. přenesená",J584,0)</f>
        <v>0</v>
      </c>
      <c r="BI584" s="182">
        <f>IF(N584="nulová",J584,0)</f>
        <v>0</v>
      </c>
      <c r="BJ584" s="19" t="s">
        <v>79</v>
      </c>
      <c r="BK584" s="182">
        <f>ROUND(I584*H584,2)</f>
        <v>0</v>
      </c>
      <c r="BL584" s="19" t="s">
        <v>135</v>
      </c>
      <c r="BM584" s="181" t="s">
        <v>844</v>
      </c>
    </row>
    <row r="585" spans="1:65" s="2" customFormat="1" ht="11.25">
      <c r="A585" s="36"/>
      <c r="B585" s="37"/>
      <c r="C585" s="38"/>
      <c r="D585" s="183" t="s">
        <v>137</v>
      </c>
      <c r="E585" s="38"/>
      <c r="F585" s="184" t="s">
        <v>843</v>
      </c>
      <c r="G585" s="38"/>
      <c r="H585" s="38"/>
      <c r="I585" s="185"/>
      <c r="J585" s="38"/>
      <c r="K585" s="38"/>
      <c r="L585" s="41"/>
      <c r="M585" s="186"/>
      <c r="N585" s="187"/>
      <c r="O585" s="66"/>
      <c r="P585" s="66"/>
      <c r="Q585" s="66"/>
      <c r="R585" s="66"/>
      <c r="S585" s="66"/>
      <c r="T585" s="67"/>
      <c r="U585" s="36"/>
      <c r="V585" s="36"/>
      <c r="W585" s="36"/>
      <c r="X585" s="36"/>
      <c r="Y585" s="36"/>
      <c r="Z585" s="36"/>
      <c r="AA585" s="36"/>
      <c r="AB585" s="36"/>
      <c r="AC585" s="36"/>
      <c r="AD585" s="36"/>
      <c r="AE585" s="36"/>
      <c r="AT585" s="19" t="s">
        <v>137</v>
      </c>
      <c r="AU585" s="19" t="s">
        <v>81</v>
      </c>
    </row>
    <row r="586" spans="1:65" s="2" customFormat="1" ht="16.5" customHeight="1">
      <c r="A586" s="36"/>
      <c r="B586" s="37"/>
      <c r="C586" s="170" t="s">
        <v>845</v>
      </c>
      <c r="D586" s="170" t="s">
        <v>130</v>
      </c>
      <c r="E586" s="171" t="s">
        <v>846</v>
      </c>
      <c r="F586" s="172" t="s">
        <v>847</v>
      </c>
      <c r="G586" s="173" t="s">
        <v>756</v>
      </c>
      <c r="H586" s="174">
        <v>20</v>
      </c>
      <c r="I586" s="175"/>
      <c r="J586" s="176">
        <f>ROUND(I586*H586,2)</f>
        <v>0</v>
      </c>
      <c r="K586" s="172" t="s">
        <v>19</v>
      </c>
      <c r="L586" s="41"/>
      <c r="M586" s="177" t="s">
        <v>19</v>
      </c>
      <c r="N586" s="178" t="s">
        <v>45</v>
      </c>
      <c r="O586" s="66"/>
      <c r="P586" s="179">
        <f>O586*H586</f>
        <v>0</v>
      </c>
      <c r="Q586" s="179">
        <v>0</v>
      </c>
      <c r="R586" s="179">
        <f>Q586*H586</f>
        <v>0</v>
      </c>
      <c r="S586" s="179">
        <v>0</v>
      </c>
      <c r="T586" s="180">
        <f>S586*H586</f>
        <v>0</v>
      </c>
      <c r="U586" s="36"/>
      <c r="V586" s="36"/>
      <c r="W586" s="36"/>
      <c r="X586" s="36"/>
      <c r="Y586" s="36"/>
      <c r="Z586" s="36"/>
      <c r="AA586" s="36"/>
      <c r="AB586" s="36"/>
      <c r="AC586" s="36"/>
      <c r="AD586" s="36"/>
      <c r="AE586" s="36"/>
      <c r="AR586" s="181" t="s">
        <v>135</v>
      </c>
      <c r="AT586" s="181" t="s">
        <v>130</v>
      </c>
      <c r="AU586" s="181" t="s">
        <v>81</v>
      </c>
      <c r="AY586" s="19" t="s">
        <v>128</v>
      </c>
      <c r="BE586" s="182">
        <f>IF(N586="základní",J586,0)</f>
        <v>0</v>
      </c>
      <c r="BF586" s="182">
        <f>IF(N586="snížená",J586,0)</f>
        <v>0</v>
      </c>
      <c r="BG586" s="182">
        <f>IF(N586="zákl. přenesená",J586,0)</f>
        <v>0</v>
      </c>
      <c r="BH586" s="182">
        <f>IF(N586="sníž. přenesená",J586,0)</f>
        <v>0</v>
      </c>
      <c r="BI586" s="182">
        <f>IF(N586="nulová",J586,0)</f>
        <v>0</v>
      </c>
      <c r="BJ586" s="19" t="s">
        <v>79</v>
      </c>
      <c r="BK586" s="182">
        <f>ROUND(I586*H586,2)</f>
        <v>0</v>
      </c>
      <c r="BL586" s="19" t="s">
        <v>135</v>
      </c>
      <c r="BM586" s="181" t="s">
        <v>848</v>
      </c>
    </row>
    <row r="587" spans="1:65" s="2" customFormat="1" ht="11.25">
      <c r="A587" s="36"/>
      <c r="B587" s="37"/>
      <c r="C587" s="38"/>
      <c r="D587" s="183" t="s">
        <v>137</v>
      </c>
      <c r="E587" s="38"/>
      <c r="F587" s="184" t="s">
        <v>847</v>
      </c>
      <c r="G587" s="38"/>
      <c r="H587" s="38"/>
      <c r="I587" s="185"/>
      <c r="J587" s="38"/>
      <c r="K587" s="38"/>
      <c r="L587" s="41"/>
      <c r="M587" s="186"/>
      <c r="N587" s="187"/>
      <c r="O587" s="66"/>
      <c r="P587" s="66"/>
      <c r="Q587" s="66"/>
      <c r="R587" s="66"/>
      <c r="S587" s="66"/>
      <c r="T587" s="67"/>
      <c r="U587" s="36"/>
      <c r="V587" s="36"/>
      <c r="W587" s="36"/>
      <c r="X587" s="36"/>
      <c r="Y587" s="36"/>
      <c r="Z587" s="36"/>
      <c r="AA587" s="36"/>
      <c r="AB587" s="36"/>
      <c r="AC587" s="36"/>
      <c r="AD587" s="36"/>
      <c r="AE587" s="36"/>
      <c r="AT587" s="19" t="s">
        <v>137</v>
      </c>
      <c r="AU587" s="19" t="s">
        <v>81</v>
      </c>
    </row>
    <row r="588" spans="1:65" s="2" customFormat="1" ht="16.5" customHeight="1">
      <c r="A588" s="36"/>
      <c r="B588" s="37"/>
      <c r="C588" s="170" t="s">
        <v>849</v>
      </c>
      <c r="D588" s="170" t="s">
        <v>130</v>
      </c>
      <c r="E588" s="171" t="s">
        <v>850</v>
      </c>
      <c r="F588" s="172" t="s">
        <v>851</v>
      </c>
      <c r="G588" s="173" t="s">
        <v>756</v>
      </c>
      <c r="H588" s="174">
        <v>8</v>
      </c>
      <c r="I588" s="175"/>
      <c r="J588" s="176">
        <f>ROUND(I588*H588,2)</f>
        <v>0</v>
      </c>
      <c r="K588" s="172" t="s">
        <v>19</v>
      </c>
      <c r="L588" s="41"/>
      <c r="M588" s="177" t="s">
        <v>19</v>
      </c>
      <c r="N588" s="178" t="s">
        <v>45</v>
      </c>
      <c r="O588" s="66"/>
      <c r="P588" s="179">
        <f>O588*H588</f>
        <v>0</v>
      </c>
      <c r="Q588" s="179">
        <v>0</v>
      </c>
      <c r="R588" s="179">
        <f>Q588*H588</f>
        <v>0</v>
      </c>
      <c r="S588" s="179">
        <v>0</v>
      </c>
      <c r="T588" s="180">
        <f>S588*H588</f>
        <v>0</v>
      </c>
      <c r="U588" s="36"/>
      <c r="V588" s="36"/>
      <c r="W588" s="36"/>
      <c r="X588" s="36"/>
      <c r="Y588" s="36"/>
      <c r="Z588" s="36"/>
      <c r="AA588" s="36"/>
      <c r="AB588" s="36"/>
      <c r="AC588" s="36"/>
      <c r="AD588" s="36"/>
      <c r="AE588" s="36"/>
      <c r="AR588" s="181" t="s">
        <v>135</v>
      </c>
      <c r="AT588" s="181" t="s">
        <v>130</v>
      </c>
      <c r="AU588" s="181" t="s">
        <v>81</v>
      </c>
      <c r="AY588" s="19" t="s">
        <v>128</v>
      </c>
      <c r="BE588" s="182">
        <f>IF(N588="základní",J588,0)</f>
        <v>0</v>
      </c>
      <c r="BF588" s="182">
        <f>IF(N588="snížená",J588,0)</f>
        <v>0</v>
      </c>
      <c r="BG588" s="182">
        <f>IF(N588="zákl. přenesená",J588,0)</f>
        <v>0</v>
      </c>
      <c r="BH588" s="182">
        <f>IF(N588="sníž. přenesená",J588,0)</f>
        <v>0</v>
      </c>
      <c r="BI588" s="182">
        <f>IF(N588="nulová",J588,0)</f>
        <v>0</v>
      </c>
      <c r="BJ588" s="19" t="s">
        <v>79</v>
      </c>
      <c r="BK588" s="182">
        <f>ROUND(I588*H588,2)</f>
        <v>0</v>
      </c>
      <c r="BL588" s="19" t="s">
        <v>135</v>
      </c>
      <c r="BM588" s="181" t="s">
        <v>852</v>
      </c>
    </row>
    <row r="589" spans="1:65" s="2" customFormat="1" ht="11.25">
      <c r="A589" s="36"/>
      <c r="B589" s="37"/>
      <c r="C589" s="38"/>
      <c r="D589" s="183" t="s">
        <v>137</v>
      </c>
      <c r="E589" s="38"/>
      <c r="F589" s="184" t="s">
        <v>851</v>
      </c>
      <c r="G589" s="38"/>
      <c r="H589" s="38"/>
      <c r="I589" s="185"/>
      <c r="J589" s="38"/>
      <c r="K589" s="38"/>
      <c r="L589" s="41"/>
      <c r="M589" s="186"/>
      <c r="N589" s="187"/>
      <c r="O589" s="66"/>
      <c r="P589" s="66"/>
      <c r="Q589" s="66"/>
      <c r="R589" s="66"/>
      <c r="S589" s="66"/>
      <c r="T589" s="67"/>
      <c r="U589" s="36"/>
      <c r="V589" s="36"/>
      <c r="W589" s="36"/>
      <c r="X589" s="36"/>
      <c r="Y589" s="36"/>
      <c r="Z589" s="36"/>
      <c r="AA589" s="36"/>
      <c r="AB589" s="36"/>
      <c r="AC589" s="36"/>
      <c r="AD589" s="36"/>
      <c r="AE589" s="36"/>
      <c r="AT589" s="19" t="s">
        <v>137</v>
      </c>
      <c r="AU589" s="19" t="s">
        <v>81</v>
      </c>
    </row>
    <row r="590" spans="1:65" s="2" customFormat="1" ht="16.5" customHeight="1">
      <c r="A590" s="36"/>
      <c r="B590" s="37"/>
      <c r="C590" s="170" t="s">
        <v>853</v>
      </c>
      <c r="D590" s="170" t="s">
        <v>130</v>
      </c>
      <c r="E590" s="171" t="s">
        <v>854</v>
      </c>
      <c r="F590" s="172" t="s">
        <v>855</v>
      </c>
      <c r="G590" s="173" t="s">
        <v>756</v>
      </c>
      <c r="H590" s="174">
        <v>7</v>
      </c>
      <c r="I590" s="175"/>
      <c r="J590" s="176">
        <f>ROUND(I590*H590,2)</f>
        <v>0</v>
      </c>
      <c r="K590" s="172" t="s">
        <v>19</v>
      </c>
      <c r="L590" s="41"/>
      <c r="M590" s="177" t="s">
        <v>19</v>
      </c>
      <c r="N590" s="178" t="s">
        <v>45</v>
      </c>
      <c r="O590" s="66"/>
      <c r="P590" s="179">
        <f>O590*H590</f>
        <v>0</v>
      </c>
      <c r="Q590" s="179">
        <v>0</v>
      </c>
      <c r="R590" s="179">
        <f>Q590*H590</f>
        <v>0</v>
      </c>
      <c r="S590" s="179">
        <v>0</v>
      </c>
      <c r="T590" s="180">
        <f>S590*H590</f>
        <v>0</v>
      </c>
      <c r="U590" s="36"/>
      <c r="V590" s="36"/>
      <c r="W590" s="36"/>
      <c r="X590" s="36"/>
      <c r="Y590" s="36"/>
      <c r="Z590" s="36"/>
      <c r="AA590" s="36"/>
      <c r="AB590" s="36"/>
      <c r="AC590" s="36"/>
      <c r="AD590" s="36"/>
      <c r="AE590" s="36"/>
      <c r="AR590" s="181" t="s">
        <v>135</v>
      </c>
      <c r="AT590" s="181" t="s">
        <v>130</v>
      </c>
      <c r="AU590" s="181" t="s">
        <v>81</v>
      </c>
      <c r="AY590" s="19" t="s">
        <v>128</v>
      </c>
      <c r="BE590" s="182">
        <f>IF(N590="základní",J590,0)</f>
        <v>0</v>
      </c>
      <c r="BF590" s="182">
        <f>IF(N590="snížená",J590,0)</f>
        <v>0</v>
      </c>
      <c r="BG590" s="182">
        <f>IF(N590="zákl. přenesená",J590,0)</f>
        <v>0</v>
      </c>
      <c r="BH590" s="182">
        <f>IF(N590="sníž. přenesená",J590,0)</f>
        <v>0</v>
      </c>
      <c r="BI590" s="182">
        <f>IF(N590="nulová",J590,0)</f>
        <v>0</v>
      </c>
      <c r="BJ590" s="19" t="s">
        <v>79</v>
      </c>
      <c r="BK590" s="182">
        <f>ROUND(I590*H590,2)</f>
        <v>0</v>
      </c>
      <c r="BL590" s="19" t="s">
        <v>135</v>
      </c>
      <c r="BM590" s="181" t="s">
        <v>856</v>
      </c>
    </row>
    <row r="591" spans="1:65" s="2" customFormat="1" ht="11.25">
      <c r="A591" s="36"/>
      <c r="B591" s="37"/>
      <c r="C591" s="38"/>
      <c r="D591" s="183" t="s">
        <v>137</v>
      </c>
      <c r="E591" s="38"/>
      <c r="F591" s="184" t="s">
        <v>855</v>
      </c>
      <c r="G591" s="38"/>
      <c r="H591" s="38"/>
      <c r="I591" s="185"/>
      <c r="J591" s="38"/>
      <c r="K591" s="38"/>
      <c r="L591" s="41"/>
      <c r="M591" s="186"/>
      <c r="N591" s="187"/>
      <c r="O591" s="66"/>
      <c r="P591" s="66"/>
      <c r="Q591" s="66"/>
      <c r="R591" s="66"/>
      <c r="S591" s="66"/>
      <c r="T591" s="67"/>
      <c r="U591" s="36"/>
      <c r="V591" s="36"/>
      <c r="W591" s="36"/>
      <c r="X591" s="36"/>
      <c r="Y591" s="36"/>
      <c r="Z591" s="36"/>
      <c r="AA591" s="36"/>
      <c r="AB591" s="36"/>
      <c r="AC591" s="36"/>
      <c r="AD591" s="36"/>
      <c r="AE591" s="36"/>
      <c r="AT591" s="19" t="s">
        <v>137</v>
      </c>
      <c r="AU591" s="19" t="s">
        <v>81</v>
      </c>
    </row>
    <row r="592" spans="1:65" s="2" customFormat="1" ht="16.5" customHeight="1">
      <c r="A592" s="36"/>
      <c r="B592" s="37"/>
      <c r="C592" s="170" t="s">
        <v>857</v>
      </c>
      <c r="D592" s="170" t="s">
        <v>130</v>
      </c>
      <c r="E592" s="171" t="s">
        <v>858</v>
      </c>
      <c r="F592" s="172" t="s">
        <v>859</v>
      </c>
      <c r="G592" s="173" t="s">
        <v>756</v>
      </c>
      <c r="H592" s="174">
        <v>12</v>
      </c>
      <c r="I592" s="175"/>
      <c r="J592" s="176">
        <f>ROUND(I592*H592,2)</f>
        <v>0</v>
      </c>
      <c r="K592" s="172" t="s">
        <v>19</v>
      </c>
      <c r="L592" s="41"/>
      <c r="M592" s="177" t="s">
        <v>19</v>
      </c>
      <c r="N592" s="178" t="s">
        <v>45</v>
      </c>
      <c r="O592" s="66"/>
      <c r="P592" s="179">
        <f>O592*H592</f>
        <v>0</v>
      </c>
      <c r="Q592" s="179">
        <v>0</v>
      </c>
      <c r="R592" s="179">
        <f>Q592*H592</f>
        <v>0</v>
      </c>
      <c r="S592" s="179">
        <v>0</v>
      </c>
      <c r="T592" s="180">
        <f>S592*H592</f>
        <v>0</v>
      </c>
      <c r="U592" s="36"/>
      <c r="V592" s="36"/>
      <c r="W592" s="36"/>
      <c r="X592" s="36"/>
      <c r="Y592" s="36"/>
      <c r="Z592" s="36"/>
      <c r="AA592" s="36"/>
      <c r="AB592" s="36"/>
      <c r="AC592" s="36"/>
      <c r="AD592" s="36"/>
      <c r="AE592" s="36"/>
      <c r="AR592" s="181" t="s">
        <v>135</v>
      </c>
      <c r="AT592" s="181" t="s">
        <v>130</v>
      </c>
      <c r="AU592" s="181" t="s">
        <v>81</v>
      </c>
      <c r="AY592" s="19" t="s">
        <v>128</v>
      </c>
      <c r="BE592" s="182">
        <f>IF(N592="základní",J592,0)</f>
        <v>0</v>
      </c>
      <c r="BF592" s="182">
        <f>IF(N592="snížená",J592,0)</f>
        <v>0</v>
      </c>
      <c r="BG592" s="182">
        <f>IF(N592="zákl. přenesená",J592,0)</f>
        <v>0</v>
      </c>
      <c r="BH592" s="182">
        <f>IF(N592="sníž. přenesená",J592,0)</f>
        <v>0</v>
      </c>
      <c r="BI592" s="182">
        <f>IF(N592="nulová",J592,0)</f>
        <v>0</v>
      </c>
      <c r="BJ592" s="19" t="s">
        <v>79</v>
      </c>
      <c r="BK592" s="182">
        <f>ROUND(I592*H592,2)</f>
        <v>0</v>
      </c>
      <c r="BL592" s="19" t="s">
        <v>135</v>
      </c>
      <c r="BM592" s="181" t="s">
        <v>860</v>
      </c>
    </row>
    <row r="593" spans="1:65" s="2" customFormat="1" ht="11.25">
      <c r="A593" s="36"/>
      <c r="B593" s="37"/>
      <c r="C593" s="38"/>
      <c r="D593" s="183" t="s">
        <v>137</v>
      </c>
      <c r="E593" s="38"/>
      <c r="F593" s="184" t="s">
        <v>859</v>
      </c>
      <c r="G593" s="38"/>
      <c r="H593" s="38"/>
      <c r="I593" s="185"/>
      <c r="J593" s="38"/>
      <c r="K593" s="38"/>
      <c r="L593" s="41"/>
      <c r="M593" s="186"/>
      <c r="N593" s="187"/>
      <c r="O593" s="66"/>
      <c r="P593" s="66"/>
      <c r="Q593" s="66"/>
      <c r="R593" s="66"/>
      <c r="S593" s="66"/>
      <c r="T593" s="67"/>
      <c r="U593" s="36"/>
      <c r="V593" s="36"/>
      <c r="W593" s="36"/>
      <c r="X593" s="36"/>
      <c r="Y593" s="36"/>
      <c r="Z593" s="36"/>
      <c r="AA593" s="36"/>
      <c r="AB593" s="36"/>
      <c r="AC593" s="36"/>
      <c r="AD593" s="36"/>
      <c r="AE593" s="36"/>
      <c r="AT593" s="19" t="s">
        <v>137</v>
      </c>
      <c r="AU593" s="19" t="s">
        <v>81</v>
      </c>
    </row>
    <row r="594" spans="1:65" s="2" customFormat="1" ht="16.5" customHeight="1">
      <c r="A594" s="36"/>
      <c r="B594" s="37"/>
      <c r="C594" s="170" t="s">
        <v>861</v>
      </c>
      <c r="D594" s="170" t="s">
        <v>130</v>
      </c>
      <c r="E594" s="171" t="s">
        <v>862</v>
      </c>
      <c r="F594" s="172" t="s">
        <v>863</v>
      </c>
      <c r="G594" s="173" t="s">
        <v>756</v>
      </c>
      <c r="H594" s="174">
        <v>30</v>
      </c>
      <c r="I594" s="175"/>
      <c r="J594" s="176">
        <f>ROUND(I594*H594,2)</f>
        <v>0</v>
      </c>
      <c r="K594" s="172" t="s">
        <v>19</v>
      </c>
      <c r="L594" s="41"/>
      <c r="M594" s="177" t="s">
        <v>19</v>
      </c>
      <c r="N594" s="178" t="s">
        <v>45</v>
      </c>
      <c r="O594" s="66"/>
      <c r="P594" s="179">
        <f>O594*H594</f>
        <v>0</v>
      </c>
      <c r="Q594" s="179">
        <v>0</v>
      </c>
      <c r="R594" s="179">
        <f>Q594*H594</f>
        <v>0</v>
      </c>
      <c r="S594" s="179">
        <v>0</v>
      </c>
      <c r="T594" s="180">
        <f>S594*H594</f>
        <v>0</v>
      </c>
      <c r="U594" s="36"/>
      <c r="V594" s="36"/>
      <c r="W594" s="36"/>
      <c r="X594" s="36"/>
      <c r="Y594" s="36"/>
      <c r="Z594" s="36"/>
      <c r="AA594" s="36"/>
      <c r="AB594" s="36"/>
      <c r="AC594" s="36"/>
      <c r="AD594" s="36"/>
      <c r="AE594" s="36"/>
      <c r="AR594" s="181" t="s">
        <v>135</v>
      </c>
      <c r="AT594" s="181" t="s">
        <v>130</v>
      </c>
      <c r="AU594" s="181" t="s">
        <v>81</v>
      </c>
      <c r="AY594" s="19" t="s">
        <v>128</v>
      </c>
      <c r="BE594" s="182">
        <f>IF(N594="základní",J594,0)</f>
        <v>0</v>
      </c>
      <c r="BF594" s="182">
        <f>IF(N594="snížená",J594,0)</f>
        <v>0</v>
      </c>
      <c r="BG594" s="182">
        <f>IF(N594="zákl. přenesená",J594,0)</f>
        <v>0</v>
      </c>
      <c r="BH594" s="182">
        <f>IF(N594="sníž. přenesená",J594,0)</f>
        <v>0</v>
      </c>
      <c r="BI594" s="182">
        <f>IF(N594="nulová",J594,0)</f>
        <v>0</v>
      </c>
      <c r="BJ594" s="19" t="s">
        <v>79</v>
      </c>
      <c r="BK594" s="182">
        <f>ROUND(I594*H594,2)</f>
        <v>0</v>
      </c>
      <c r="BL594" s="19" t="s">
        <v>135</v>
      </c>
      <c r="BM594" s="181" t="s">
        <v>864</v>
      </c>
    </row>
    <row r="595" spans="1:65" s="2" customFormat="1" ht="11.25">
      <c r="A595" s="36"/>
      <c r="B595" s="37"/>
      <c r="C595" s="38"/>
      <c r="D595" s="183" t="s">
        <v>137</v>
      </c>
      <c r="E595" s="38"/>
      <c r="F595" s="184" t="s">
        <v>863</v>
      </c>
      <c r="G595" s="38"/>
      <c r="H595" s="38"/>
      <c r="I595" s="185"/>
      <c r="J595" s="38"/>
      <c r="K595" s="38"/>
      <c r="L595" s="41"/>
      <c r="M595" s="186"/>
      <c r="N595" s="187"/>
      <c r="O595" s="66"/>
      <c r="P595" s="66"/>
      <c r="Q595" s="66"/>
      <c r="R595" s="66"/>
      <c r="S595" s="66"/>
      <c r="T595" s="67"/>
      <c r="U595" s="36"/>
      <c r="V595" s="36"/>
      <c r="W595" s="36"/>
      <c r="X595" s="36"/>
      <c r="Y595" s="36"/>
      <c r="Z595" s="36"/>
      <c r="AA595" s="36"/>
      <c r="AB595" s="36"/>
      <c r="AC595" s="36"/>
      <c r="AD595" s="36"/>
      <c r="AE595" s="36"/>
      <c r="AT595" s="19" t="s">
        <v>137</v>
      </c>
      <c r="AU595" s="19" t="s">
        <v>81</v>
      </c>
    </row>
    <row r="596" spans="1:65" s="2" customFormat="1" ht="16.5" customHeight="1">
      <c r="A596" s="36"/>
      <c r="B596" s="37"/>
      <c r="C596" s="170" t="s">
        <v>865</v>
      </c>
      <c r="D596" s="170" t="s">
        <v>130</v>
      </c>
      <c r="E596" s="171" t="s">
        <v>866</v>
      </c>
      <c r="F596" s="172" t="s">
        <v>867</v>
      </c>
      <c r="G596" s="173" t="s">
        <v>756</v>
      </c>
      <c r="H596" s="174">
        <v>3</v>
      </c>
      <c r="I596" s="175"/>
      <c r="J596" s="176">
        <f>ROUND(I596*H596,2)</f>
        <v>0</v>
      </c>
      <c r="K596" s="172" t="s">
        <v>19</v>
      </c>
      <c r="L596" s="41"/>
      <c r="M596" s="177" t="s">
        <v>19</v>
      </c>
      <c r="N596" s="178" t="s">
        <v>45</v>
      </c>
      <c r="O596" s="66"/>
      <c r="P596" s="179">
        <f>O596*H596</f>
        <v>0</v>
      </c>
      <c r="Q596" s="179">
        <v>0</v>
      </c>
      <c r="R596" s="179">
        <f>Q596*H596</f>
        <v>0</v>
      </c>
      <c r="S596" s="179">
        <v>0</v>
      </c>
      <c r="T596" s="180">
        <f>S596*H596</f>
        <v>0</v>
      </c>
      <c r="U596" s="36"/>
      <c r="V596" s="36"/>
      <c r="W596" s="36"/>
      <c r="X596" s="36"/>
      <c r="Y596" s="36"/>
      <c r="Z596" s="36"/>
      <c r="AA596" s="36"/>
      <c r="AB596" s="36"/>
      <c r="AC596" s="36"/>
      <c r="AD596" s="36"/>
      <c r="AE596" s="36"/>
      <c r="AR596" s="181" t="s">
        <v>135</v>
      </c>
      <c r="AT596" s="181" t="s">
        <v>130</v>
      </c>
      <c r="AU596" s="181" t="s">
        <v>81</v>
      </c>
      <c r="AY596" s="19" t="s">
        <v>128</v>
      </c>
      <c r="BE596" s="182">
        <f>IF(N596="základní",J596,0)</f>
        <v>0</v>
      </c>
      <c r="BF596" s="182">
        <f>IF(N596="snížená",J596,0)</f>
        <v>0</v>
      </c>
      <c r="BG596" s="182">
        <f>IF(N596="zákl. přenesená",J596,0)</f>
        <v>0</v>
      </c>
      <c r="BH596" s="182">
        <f>IF(N596="sníž. přenesená",J596,0)</f>
        <v>0</v>
      </c>
      <c r="BI596" s="182">
        <f>IF(N596="nulová",J596,0)</f>
        <v>0</v>
      </c>
      <c r="BJ596" s="19" t="s">
        <v>79</v>
      </c>
      <c r="BK596" s="182">
        <f>ROUND(I596*H596,2)</f>
        <v>0</v>
      </c>
      <c r="BL596" s="19" t="s">
        <v>135</v>
      </c>
      <c r="BM596" s="181" t="s">
        <v>868</v>
      </c>
    </row>
    <row r="597" spans="1:65" s="2" customFormat="1" ht="11.25">
      <c r="A597" s="36"/>
      <c r="B597" s="37"/>
      <c r="C597" s="38"/>
      <c r="D597" s="183" t="s">
        <v>137</v>
      </c>
      <c r="E597" s="38"/>
      <c r="F597" s="184" t="s">
        <v>867</v>
      </c>
      <c r="G597" s="38"/>
      <c r="H597" s="38"/>
      <c r="I597" s="185"/>
      <c r="J597" s="38"/>
      <c r="K597" s="38"/>
      <c r="L597" s="41"/>
      <c r="M597" s="186"/>
      <c r="N597" s="187"/>
      <c r="O597" s="66"/>
      <c r="P597" s="66"/>
      <c r="Q597" s="66"/>
      <c r="R597" s="66"/>
      <c r="S597" s="66"/>
      <c r="T597" s="67"/>
      <c r="U597" s="36"/>
      <c r="V597" s="36"/>
      <c r="W597" s="36"/>
      <c r="X597" s="36"/>
      <c r="Y597" s="36"/>
      <c r="Z597" s="36"/>
      <c r="AA597" s="36"/>
      <c r="AB597" s="36"/>
      <c r="AC597" s="36"/>
      <c r="AD597" s="36"/>
      <c r="AE597" s="36"/>
      <c r="AT597" s="19" t="s">
        <v>137</v>
      </c>
      <c r="AU597" s="19" t="s">
        <v>81</v>
      </c>
    </row>
    <row r="598" spans="1:65" s="2" customFormat="1" ht="16.5" customHeight="1">
      <c r="A598" s="36"/>
      <c r="B598" s="37"/>
      <c r="C598" s="170" t="s">
        <v>869</v>
      </c>
      <c r="D598" s="170" t="s">
        <v>130</v>
      </c>
      <c r="E598" s="171" t="s">
        <v>870</v>
      </c>
      <c r="F598" s="172" t="s">
        <v>871</v>
      </c>
      <c r="G598" s="173" t="s">
        <v>304</v>
      </c>
      <c r="H598" s="174">
        <v>37</v>
      </c>
      <c r="I598" s="175"/>
      <c r="J598" s="176">
        <f>ROUND(I598*H598,2)</f>
        <v>0</v>
      </c>
      <c r="K598" s="172" t="s">
        <v>19</v>
      </c>
      <c r="L598" s="41"/>
      <c r="M598" s="177" t="s">
        <v>19</v>
      </c>
      <c r="N598" s="178" t="s">
        <v>45</v>
      </c>
      <c r="O598" s="66"/>
      <c r="P598" s="179">
        <f>O598*H598</f>
        <v>0</v>
      </c>
      <c r="Q598" s="179">
        <v>0</v>
      </c>
      <c r="R598" s="179">
        <f>Q598*H598</f>
        <v>0</v>
      </c>
      <c r="S598" s="179">
        <v>0</v>
      </c>
      <c r="T598" s="180">
        <f>S598*H598</f>
        <v>0</v>
      </c>
      <c r="U598" s="36"/>
      <c r="V598" s="36"/>
      <c r="W598" s="36"/>
      <c r="X598" s="36"/>
      <c r="Y598" s="36"/>
      <c r="Z598" s="36"/>
      <c r="AA598" s="36"/>
      <c r="AB598" s="36"/>
      <c r="AC598" s="36"/>
      <c r="AD598" s="36"/>
      <c r="AE598" s="36"/>
      <c r="AR598" s="181" t="s">
        <v>135</v>
      </c>
      <c r="AT598" s="181" t="s">
        <v>130</v>
      </c>
      <c r="AU598" s="181" t="s">
        <v>81</v>
      </c>
      <c r="AY598" s="19" t="s">
        <v>128</v>
      </c>
      <c r="BE598" s="182">
        <f>IF(N598="základní",J598,0)</f>
        <v>0</v>
      </c>
      <c r="BF598" s="182">
        <f>IF(N598="snížená",J598,0)</f>
        <v>0</v>
      </c>
      <c r="BG598" s="182">
        <f>IF(N598="zákl. přenesená",J598,0)</f>
        <v>0</v>
      </c>
      <c r="BH598" s="182">
        <f>IF(N598="sníž. přenesená",J598,0)</f>
        <v>0</v>
      </c>
      <c r="BI598" s="182">
        <f>IF(N598="nulová",J598,0)</f>
        <v>0</v>
      </c>
      <c r="BJ598" s="19" t="s">
        <v>79</v>
      </c>
      <c r="BK598" s="182">
        <f>ROUND(I598*H598,2)</f>
        <v>0</v>
      </c>
      <c r="BL598" s="19" t="s">
        <v>135</v>
      </c>
      <c r="BM598" s="181" t="s">
        <v>872</v>
      </c>
    </row>
    <row r="599" spans="1:65" s="2" customFormat="1" ht="11.25">
      <c r="A599" s="36"/>
      <c r="B599" s="37"/>
      <c r="C599" s="38"/>
      <c r="D599" s="183" t="s">
        <v>137</v>
      </c>
      <c r="E599" s="38"/>
      <c r="F599" s="184" t="s">
        <v>871</v>
      </c>
      <c r="G599" s="38"/>
      <c r="H599" s="38"/>
      <c r="I599" s="185"/>
      <c r="J599" s="38"/>
      <c r="K599" s="38"/>
      <c r="L599" s="41"/>
      <c r="M599" s="186"/>
      <c r="N599" s="187"/>
      <c r="O599" s="66"/>
      <c r="P599" s="66"/>
      <c r="Q599" s="66"/>
      <c r="R599" s="66"/>
      <c r="S599" s="66"/>
      <c r="T599" s="67"/>
      <c r="U599" s="36"/>
      <c r="V599" s="36"/>
      <c r="W599" s="36"/>
      <c r="X599" s="36"/>
      <c r="Y599" s="36"/>
      <c r="Z599" s="36"/>
      <c r="AA599" s="36"/>
      <c r="AB599" s="36"/>
      <c r="AC599" s="36"/>
      <c r="AD599" s="36"/>
      <c r="AE599" s="36"/>
      <c r="AT599" s="19" t="s">
        <v>137</v>
      </c>
      <c r="AU599" s="19" t="s">
        <v>81</v>
      </c>
    </row>
    <row r="600" spans="1:65" s="2" customFormat="1" ht="16.5" customHeight="1">
      <c r="A600" s="36"/>
      <c r="B600" s="37"/>
      <c r="C600" s="170" t="s">
        <v>873</v>
      </c>
      <c r="D600" s="170" t="s">
        <v>130</v>
      </c>
      <c r="E600" s="171" t="s">
        <v>874</v>
      </c>
      <c r="F600" s="172" t="s">
        <v>875</v>
      </c>
      <c r="G600" s="173" t="s">
        <v>304</v>
      </c>
      <c r="H600" s="174">
        <v>32</v>
      </c>
      <c r="I600" s="175"/>
      <c r="J600" s="176">
        <f>ROUND(I600*H600,2)</f>
        <v>0</v>
      </c>
      <c r="K600" s="172" t="s">
        <v>19</v>
      </c>
      <c r="L600" s="41"/>
      <c r="M600" s="177" t="s">
        <v>19</v>
      </c>
      <c r="N600" s="178" t="s">
        <v>45</v>
      </c>
      <c r="O600" s="66"/>
      <c r="P600" s="179">
        <f>O600*H600</f>
        <v>0</v>
      </c>
      <c r="Q600" s="179">
        <v>0</v>
      </c>
      <c r="R600" s="179">
        <f>Q600*H600</f>
        <v>0</v>
      </c>
      <c r="S600" s="179">
        <v>0</v>
      </c>
      <c r="T600" s="180">
        <f>S600*H600</f>
        <v>0</v>
      </c>
      <c r="U600" s="36"/>
      <c r="V600" s="36"/>
      <c r="W600" s="36"/>
      <c r="X600" s="36"/>
      <c r="Y600" s="36"/>
      <c r="Z600" s="36"/>
      <c r="AA600" s="36"/>
      <c r="AB600" s="36"/>
      <c r="AC600" s="36"/>
      <c r="AD600" s="36"/>
      <c r="AE600" s="36"/>
      <c r="AR600" s="181" t="s">
        <v>135</v>
      </c>
      <c r="AT600" s="181" t="s">
        <v>130</v>
      </c>
      <c r="AU600" s="181" t="s">
        <v>81</v>
      </c>
      <c r="AY600" s="19" t="s">
        <v>128</v>
      </c>
      <c r="BE600" s="182">
        <f>IF(N600="základní",J600,0)</f>
        <v>0</v>
      </c>
      <c r="BF600" s="182">
        <f>IF(N600="snížená",J600,0)</f>
        <v>0</v>
      </c>
      <c r="BG600" s="182">
        <f>IF(N600="zákl. přenesená",J600,0)</f>
        <v>0</v>
      </c>
      <c r="BH600" s="182">
        <f>IF(N600="sníž. přenesená",J600,0)</f>
        <v>0</v>
      </c>
      <c r="BI600" s="182">
        <f>IF(N600="nulová",J600,0)</f>
        <v>0</v>
      </c>
      <c r="BJ600" s="19" t="s">
        <v>79</v>
      </c>
      <c r="BK600" s="182">
        <f>ROUND(I600*H600,2)</f>
        <v>0</v>
      </c>
      <c r="BL600" s="19" t="s">
        <v>135</v>
      </c>
      <c r="BM600" s="181" t="s">
        <v>876</v>
      </c>
    </row>
    <row r="601" spans="1:65" s="2" customFormat="1" ht="11.25">
      <c r="A601" s="36"/>
      <c r="B601" s="37"/>
      <c r="C601" s="38"/>
      <c r="D601" s="183" t="s">
        <v>137</v>
      </c>
      <c r="E601" s="38"/>
      <c r="F601" s="184" t="s">
        <v>875</v>
      </c>
      <c r="G601" s="38"/>
      <c r="H601" s="38"/>
      <c r="I601" s="185"/>
      <c r="J601" s="38"/>
      <c r="K601" s="38"/>
      <c r="L601" s="41"/>
      <c r="M601" s="186"/>
      <c r="N601" s="187"/>
      <c r="O601" s="66"/>
      <c r="P601" s="66"/>
      <c r="Q601" s="66"/>
      <c r="R601" s="66"/>
      <c r="S601" s="66"/>
      <c r="T601" s="67"/>
      <c r="U601" s="36"/>
      <c r="V601" s="36"/>
      <c r="W601" s="36"/>
      <c r="X601" s="36"/>
      <c r="Y601" s="36"/>
      <c r="Z601" s="36"/>
      <c r="AA601" s="36"/>
      <c r="AB601" s="36"/>
      <c r="AC601" s="36"/>
      <c r="AD601" s="36"/>
      <c r="AE601" s="36"/>
      <c r="AT601" s="19" t="s">
        <v>137</v>
      </c>
      <c r="AU601" s="19" t="s">
        <v>81</v>
      </c>
    </row>
    <row r="602" spans="1:65" s="2" customFormat="1" ht="16.5" customHeight="1">
      <c r="A602" s="36"/>
      <c r="B602" s="37"/>
      <c r="C602" s="170" t="s">
        <v>877</v>
      </c>
      <c r="D602" s="170" t="s">
        <v>130</v>
      </c>
      <c r="E602" s="171" t="s">
        <v>878</v>
      </c>
      <c r="F602" s="172" t="s">
        <v>839</v>
      </c>
      <c r="G602" s="173" t="s">
        <v>304</v>
      </c>
      <c r="H602" s="174">
        <v>8</v>
      </c>
      <c r="I602" s="175"/>
      <c r="J602" s="176">
        <f>ROUND(I602*H602,2)</f>
        <v>0</v>
      </c>
      <c r="K602" s="172" t="s">
        <v>19</v>
      </c>
      <c r="L602" s="41"/>
      <c r="M602" s="177" t="s">
        <v>19</v>
      </c>
      <c r="N602" s="178" t="s">
        <v>45</v>
      </c>
      <c r="O602" s="66"/>
      <c r="P602" s="179">
        <f>O602*H602</f>
        <v>0</v>
      </c>
      <c r="Q602" s="179">
        <v>0</v>
      </c>
      <c r="R602" s="179">
        <f>Q602*H602</f>
        <v>0</v>
      </c>
      <c r="S602" s="179">
        <v>0</v>
      </c>
      <c r="T602" s="180">
        <f>S602*H602</f>
        <v>0</v>
      </c>
      <c r="U602" s="36"/>
      <c r="V602" s="36"/>
      <c r="W602" s="36"/>
      <c r="X602" s="36"/>
      <c r="Y602" s="36"/>
      <c r="Z602" s="36"/>
      <c r="AA602" s="36"/>
      <c r="AB602" s="36"/>
      <c r="AC602" s="36"/>
      <c r="AD602" s="36"/>
      <c r="AE602" s="36"/>
      <c r="AR602" s="181" t="s">
        <v>135</v>
      </c>
      <c r="AT602" s="181" t="s">
        <v>130</v>
      </c>
      <c r="AU602" s="181" t="s">
        <v>81</v>
      </c>
      <c r="AY602" s="19" t="s">
        <v>128</v>
      </c>
      <c r="BE602" s="182">
        <f>IF(N602="základní",J602,0)</f>
        <v>0</v>
      </c>
      <c r="BF602" s="182">
        <f>IF(N602="snížená",J602,0)</f>
        <v>0</v>
      </c>
      <c r="BG602" s="182">
        <f>IF(N602="zákl. přenesená",J602,0)</f>
        <v>0</v>
      </c>
      <c r="BH602" s="182">
        <f>IF(N602="sníž. přenesená",J602,0)</f>
        <v>0</v>
      </c>
      <c r="BI602" s="182">
        <f>IF(N602="nulová",J602,0)</f>
        <v>0</v>
      </c>
      <c r="BJ602" s="19" t="s">
        <v>79</v>
      </c>
      <c r="BK602" s="182">
        <f>ROUND(I602*H602,2)</f>
        <v>0</v>
      </c>
      <c r="BL602" s="19" t="s">
        <v>135</v>
      </c>
      <c r="BM602" s="181" t="s">
        <v>879</v>
      </c>
    </row>
    <row r="603" spans="1:65" s="2" customFormat="1" ht="11.25">
      <c r="A603" s="36"/>
      <c r="B603" s="37"/>
      <c r="C603" s="38"/>
      <c r="D603" s="183" t="s">
        <v>137</v>
      </c>
      <c r="E603" s="38"/>
      <c r="F603" s="184" t="s">
        <v>839</v>
      </c>
      <c r="G603" s="38"/>
      <c r="H603" s="38"/>
      <c r="I603" s="185"/>
      <c r="J603" s="38"/>
      <c r="K603" s="38"/>
      <c r="L603" s="41"/>
      <c r="M603" s="186"/>
      <c r="N603" s="187"/>
      <c r="O603" s="66"/>
      <c r="P603" s="66"/>
      <c r="Q603" s="66"/>
      <c r="R603" s="66"/>
      <c r="S603" s="66"/>
      <c r="T603" s="67"/>
      <c r="U603" s="36"/>
      <c r="V603" s="36"/>
      <c r="W603" s="36"/>
      <c r="X603" s="36"/>
      <c r="Y603" s="36"/>
      <c r="Z603" s="36"/>
      <c r="AA603" s="36"/>
      <c r="AB603" s="36"/>
      <c r="AC603" s="36"/>
      <c r="AD603" s="36"/>
      <c r="AE603" s="36"/>
      <c r="AT603" s="19" t="s">
        <v>137</v>
      </c>
      <c r="AU603" s="19" t="s">
        <v>81</v>
      </c>
    </row>
    <row r="604" spans="1:65" s="2" customFormat="1" ht="16.5" customHeight="1">
      <c r="A604" s="36"/>
      <c r="B604" s="37"/>
      <c r="C604" s="170" t="s">
        <v>880</v>
      </c>
      <c r="D604" s="170" t="s">
        <v>130</v>
      </c>
      <c r="E604" s="171" t="s">
        <v>881</v>
      </c>
      <c r="F604" s="172" t="s">
        <v>859</v>
      </c>
      <c r="G604" s="173" t="s">
        <v>756</v>
      </c>
      <c r="H604" s="174">
        <v>12</v>
      </c>
      <c r="I604" s="175"/>
      <c r="J604" s="176">
        <f>ROUND(I604*H604,2)</f>
        <v>0</v>
      </c>
      <c r="K604" s="172" t="s">
        <v>19</v>
      </c>
      <c r="L604" s="41"/>
      <c r="M604" s="177" t="s">
        <v>19</v>
      </c>
      <c r="N604" s="178" t="s">
        <v>45</v>
      </c>
      <c r="O604" s="66"/>
      <c r="P604" s="179">
        <f>O604*H604</f>
        <v>0</v>
      </c>
      <c r="Q604" s="179">
        <v>0</v>
      </c>
      <c r="R604" s="179">
        <f>Q604*H604</f>
        <v>0</v>
      </c>
      <c r="S604" s="179">
        <v>0</v>
      </c>
      <c r="T604" s="180">
        <f>S604*H604</f>
        <v>0</v>
      </c>
      <c r="U604" s="36"/>
      <c r="V604" s="36"/>
      <c r="W604" s="36"/>
      <c r="X604" s="36"/>
      <c r="Y604" s="36"/>
      <c r="Z604" s="36"/>
      <c r="AA604" s="36"/>
      <c r="AB604" s="36"/>
      <c r="AC604" s="36"/>
      <c r="AD604" s="36"/>
      <c r="AE604" s="36"/>
      <c r="AR604" s="181" t="s">
        <v>135</v>
      </c>
      <c r="AT604" s="181" t="s">
        <v>130</v>
      </c>
      <c r="AU604" s="181" t="s">
        <v>81</v>
      </c>
      <c r="AY604" s="19" t="s">
        <v>128</v>
      </c>
      <c r="BE604" s="182">
        <f>IF(N604="základní",J604,0)</f>
        <v>0</v>
      </c>
      <c r="BF604" s="182">
        <f>IF(N604="snížená",J604,0)</f>
        <v>0</v>
      </c>
      <c r="BG604" s="182">
        <f>IF(N604="zákl. přenesená",J604,0)</f>
        <v>0</v>
      </c>
      <c r="BH604" s="182">
        <f>IF(N604="sníž. přenesená",J604,0)</f>
        <v>0</v>
      </c>
      <c r="BI604" s="182">
        <f>IF(N604="nulová",J604,0)</f>
        <v>0</v>
      </c>
      <c r="BJ604" s="19" t="s">
        <v>79</v>
      </c>
      <c r="BK604" s="182">
        <f>ROUND(I604*H604,2)</f>
        <v>0</v>
      </c>
      <c r="BL604" s="19" t="s">
        <v>135</v>
      </c>
      <c r="BM604" s="181" t="s">
        <v>882</v>
      </c>
    </row>
    <row r="605" spans="1:65" s="2" customFormat="1" ht="11.25">
      <c r="A605" s="36"/>
      <c r="B605" s="37"/>
      <c r="C605" s="38"/>
      <c r="D605" s="183" t="s">
        <v>137</v>
      </c>
      <c r="E605" s="38"/>
      <c r="F605" s="184" t="s">
        <v>859</v>
      </c>
      <c r="G605" s="38"/>
      <c r="H605" s="38"/>
      <c r="I605" s="185"/>
      <c r="J605" s="38"/>
      <c r="K605" s="38"/>
      <c r="L605" s="41"/>
      <c r="M605" s="186"/>
      <c r="N605" s="187"/>
      <c r="O605" s="66"/>
      <c r="P605" s="66"/>
      <c r="Q605" s="66"/>
      <c r="R605" s="66"/>
      <c r="S605" s="66"/>
      <c r="T605" s="67"/>
      <c r="U605" s="36"/>
      <c r="V605" s="36"/>
      <c r="W605" s="36"/>
      <c r="X605" s="36"/>
      <c r="Y605" s="36"/>
      <c r="Z605" s="36"/>
      <c r="AA605" s="36"/>
      <c r="AB605" s="36"/>
      <c r="AC605" s="36"/>
      <c r="AD605" s="36"/>
      <c r="AE605" s="36"/>
      <c r="AT605" s="19" t="s">
        <v>137</v>
      </c>
      <c r="AU605" s="19" t="s">
        <v>81</v>
      </c>
    </row>
    <row r="606" spans="1:65" s="2" customFormat="1" ht="16.5" customHeight="1">
      <c r="A606" s="36"/>
      <c r="B606" s="37"/>
      <c r="C606" s="170" t="s">
        <v>883</v>
      </c>
      <c r="D606" s="170" t="s">
        <v>130</v>
      </c>
      <c r="E606" s="171" t="s">
        <v>884</v>
      </c>
      <c r="F606" s="172" t="s">
        <v>863</v>
      </c>
      <c r="G606" s="173" t="s">
        <v>756</v>
      </c>
      <c r="H606" s="174">
        <v>30</v>
      </c>
      <c r="I606" s="175"/>
      <c r="J606" s="176">
        <f>ROUND(I606*H606,2)</f>
        <v>0</v>
      </c>
      <c r="K606" s="172" t="s">
        <v>19</v>
      </c>
      <c r="L606" s="41"/>
      <c r="M606" s="177" t="s">
        <v>19</v>
      </c>
      <c r="N606" s="178" t="s">
        <v>45</v>
      </c>
      <c r="O606" s="66"/>
      <c r="P606" s="179">
        <f>O606*H606</f>
        <v>0</v>
      </c>
      <c r="Q606" s="179">
        <v>0</v>
      </c>
      <c r="R606" s="179">
        <f>Q606*H606</f>
        <v>0</v>
      </c>
      <c r="S606" s="179">
        <v>0</v>
      </c>
      <c r="T606" s="180">
        <f>S606*H606</f>
        <v>0</v>
      </c>
      <c r="U606" s="36"/>
      <c r="V606" s="36"/>
      <c r="W606" s="36"/>
      <c r="X606" s="36"/>
      <c r="Y606" s="36"/>
      <c r="Z606" s="36"/>
      <c r="AA606" s="36"/>
      <c r="AB606" s="36"/>
      <c r="AC606" s="36"/>
      <c r="AD606" s="36"/>
      <c r="AE606" s="36"/>
      <c r="AR606" s="181" t="s">
        <v>135</v>
      </c>
      <c r="AT606" s="181" t="s">
        <v>130</v>
      </c>
      <c r="AU606" s="181" t="s">
        <v>81</v>
      </c>
      <c r="AY606" s="19" t="s">
        <v>128</v>
      </c>
      <c r="BE606" s="182">
        <f>IF(N606="základní",J606,0)</f>
        <v>0</v>
      </c>
      <c r="BF606" s="182">
        <f>IF(N606="snížená",J606,0)</f>
        <v>0</v>
      </c>
      <c r="BG606" s="182">
        <f>IF(N606="zákl. přenesená",J606,0)</f>
        <v>0</v>
      </c>
      <c r="BH606" s="182">
        <f>IF(N606="sníž. přenesená",J606,0)</f>
        <v>0</v>
      </c>
      <c r="BI606" s="182">
        <f>IF(N606="nulová",J606,0)</f>
        <v>0</v>
      </c>
      <c r="BJ606" s="19" t="s">
        <v>79</v>
      </c>
      <c r="BK606" s="182">
        <f>ROUND(I606*H606,2)</f>
        <v>0</v>
      </c>
      <c r="BL606" s="19" t="s">
        <v>135</v>
      </c>
      <c r="BM606" s="181" t="s">
        <v>885</v>
      </c>
    </row>
    <row r="607" spans="1:65" s="2" customFormat="1" ht="11.25">
      <c r="A607" s="36"/>
      <c r="B607" s="37"/>
      <c r="C607" s="38"/>
      <c r="D607" s="183" t="s">
        <v>137</v>
      </c>
      <c r="E607" s="38"/>
      <c r="F607" s="184" t="s">
        <v>863</v>
      </c>
      <c r="G607" s="38"/>
      <c r="H607" s="38"/>
      <c r="I607" s="185"/>
      <c r="J607" s="38"/>
      <c r="K607" s="38"/>
      <c r="L607" s="41"/>
      <c r="M607" s="186"/>
      <c r="N607" s="187"/>
      <c r="O607" s="66"/>
      <c r="P607" s="66"/>
      <c r="Q607" s="66"/>
      <c r="R607" s="66"/>
      <c r="S607" s="66"/>
      <c r="T607" s="67"/>
      <c r="U607" s="36"/>
      <c r="V607" s="36"/>
      <c r="W607" s="36"/>
      <c r="X607" s="36"/>
      <c r="Y607" s="36"/>
      <c r="Z607" s="36"/>
      <c r="AA607" s="36"/>
      <c r="AB607" s="36"/>
      <c r="AC607" s="36"/>
      <c r="AD607" s="36"/>
      <c r="AE607" s="36"/>
      <c r="AT607" s="19" t="s">
        <v>137</v>
      </c>
      <c r="AU607" s="19" t="s">
        <v>81</v>
      </c>
    </row>
    <row r="608" spans="1:65" s="2" customFormat="1" ht="16.5" customHeight="1">
      <c r="A608" s="36"/>
      <c r="B608" s="37"/>
      <c r="C608" s="170" t="s">
        <v>886</v>
      </c>
      <c r="D608" s="170" t="s">
        <v>130</v>
      </c>
      <c r="E608" s="171" t="s">
        <v>887</v>
      </c>
      <c r="F608" s="172" t="s">
        <v>888</v>
      </c>
      <c r="G608" s="173" t="s">
        <v>756</v>
      </c>
      <c r="H608" s="174">
        <v>4</v>
      </c>
      <c r="I608" s="175"/>
      <c r="J608" s="176">
        <f>ROUND(I608*H608,2)</f>
        <v>0</v>
      </c>
      <c r="K608" s="172" t="s">
        <v>19</v>
      </c>
      <c r="L608" s="41"/>
      <c r="M608" s="177" t="s">
        <v>19</v>
      </c>
      <c r="N608" s="178" t="s">
        <v>45</v>
      </c>
      <c r="O608" s="66"/>
      <c r="P608" s="179">
        <f>O608*H608</f>
        <v>0</v>
      </c>
      <c r="Q608" s="179">
        <v>0</v>
      </c>
      <c r="R608" s="179">
        <f>Q608*H608</f>
        <v>0</v>
      </c>
      <c r="S608" s="179">
        <v>0</v>
      </c>
      <c r="T608" s="180">
        <f>S608*H608</f>
        <v>0</v>
      </c>
      <c r="U608" s="36"/>
      <c r="V608" s="36"/>
      <c r="W608" s="36"/>
      <c r="X608" s="36"/>
      <c r="Y608" s="36"/>
      <c r="Z608" s="36"/>
      <c r="AA608" s="36"/>
      <c r="AB608" s="36"/>
      <c r="AC608" s="36"/>
      <c r="AD608" s="36"/>
      <c r="AE608" s="36"/>
      <c r="AR608" s="181" t="s">
        <v>135</v>
      </c>
      <c r="AT608" s="181" t="s">
        <v>130</v>
      </c>
      <c r="AU608" s="181" t="s">
        <v>81</v>
      </c>
      <c r="AY608" s="19" t="s">
        <v>128</v>
      </c>
      <c r="BE608" s="182">
        <f>IF(N608="základní",J608,0)</f>
        <v>0</v>
      </c>
      <c r="BF608" s="182">
        <f>IF(N608="snížená",J608,0)</f>
        <v>0</v>
      </c>
      <c r="BG608" s="182">
        <f>IF(N608="zákl. přenesená",J608,0)</f>
        <v>0</v>
      </c>
      <c r="BH608" s="182">
        <f>IF(N608="sníž. přenesená",J608,0)</f>
        <v>0</v>
      </c>
      <c r="BI608" s="182">
        <f>IF(N608="nulová",J608,0)</f>
        <v>0</v>
      </c>
      <c r="BJ608" s="19" t="s">
        <v>79</v>
      </c>
      <c r="BK608" s="182">
        <f>ROUND(I608*H608,2)</f>
        <v>0</v>
      </c>
      <c r="BL608" s="19" t="s">
        <v>135</v>
      </c>
      <c r="BM608" s="181" t="s">
        <v>889</v>
      </c>
    </row>
    <row r="609" spans="1:65" s="2" customFormat="1" ht="11.25">
      <c r="A609" s="36"/>
      <c r="B609" s="37"/>
      <c r="C609" s="38"/>
      <c r="D609" s="183" t="s">
        <v>137</v>
      </c>
      <c r="E609" s="38"/>
      <c r="F609" s="184" t="s">
        <v>888</v>
      </c>
      <c r="G609" s="38"/>
      <c r="H609" s="38"/>
      <c r="I609" s="185"/>
      <c r="J609" s="38"/>
      <c r="K609" s="38"/>
      <c r="L609" s="41"/>
      <c r="M609" s="186"/>
      <c r="N609" s="187"/>
      <c r="O609" s="66"/>
      <c r="P609" s="66"/>
      <c r="Q609" s="66"/>
      <c r="R609" s="66"/>
      <c r="S609" s="66"/>
      <c r="T609" s="67"/>
      <c r="U609" s="36"/>
      <c r="V609" s="36"/>
      <c r="W609" s="36"/>
      <c r="X609" s="36"/>
      <c r="Y609" s="36"/>
      <c r="Z609" s="36"/>
      <c r="AA609" s="36"/>
      <c r="AB609" s="36"/>
      <c r="AC609" s="36"/>
      <c r="AD609" s="36"/>
      <c r="AE609" s="36"/>
      <c r="AT609" s="19" t="s">
        <v>137</v>
      </c>
      <c r="AU609" s="19" t="s">
        <v>81</v>
      </c>
    </row>
    <row r="610" spans="1:65" s="2" customFormat="1" ht="16.5" customHeight="1">
      <c r="A610" s="36"/>
      <c r="B610" s="37"/>
      <c r="C610" s="170" t="s">
        <v>890</v>
      </c>
      <c r="D610" s="170" t="s">
        <v>130</v>
      </c>
      <c r="E610" s="171" t="s">
        <v>891</v>
      </c>
      <c r="F610" s="172" t="s">
        <v>892</v>
      </c>
      <c r="G610" s="173" t="s">
        <v>756</v>
      </c>
      <c r="H610" s="174">
        <v>4</v>
      </c>
      <c r="I610" s="175"/>
      <c r="J610" s="176">
        <f>ROUND(I610*H610,2)</f>
        <v>0</v>
      </c>
      <c r="K610" s="172" t="s">
        <v>19</v>
      </c>
      <c r="L610" s="41"/>
      <c r="M610" s="177" t="s">
        <v>19</v>
      </c>
      <c r="N610" s="178" t="s">
        <v>45</v>
      </c>
      <c r="O610" s="66"/>
      <c r="P610" s="179">
        <f>O610*H610</f>
        <v>0</v>
      </c>
      <c r="Q610" s="179">
        <v>0</v>
      </c>
      <c r="R610" s="179">
        <f>Q610*H610</f>
        <v>0</v>
      </c>
      <c r="S610" s="179">
        <v>0</v>
      </c>
      <c r="T610" s="180">
        <f>S610*H610</f>
        <v>0</v>
      </c>
      <c r="U610" s="36"/>
      <c r="V610" s="36"/>
      <c r="W610" s="36"/>
      <c r="X610" s="36"/>
      <c r="Y610" s="36"/>
      <c r="Z610" s="36"/>
      <c r="AA610" s="36"/>
      <c r="AB610" s="36"/>
      <c r="AC610" s="36"/>
      <c r="AD610" s="36"/>
      <c r="AE610" s="36"/>
      <c r="AR610" s="181" t="s">
        <v>135</v>
      </c>
      <c r="AT610" s="181" t="s">
        <v>130</v>
      </c>
      <c r="AU610" s="181" t="s">
        <v>81</v>
      </c>
      <c r="AY610" s="19" t="s">
        <v>128</v>
      </c>
      <c r="BE610" s="182">
        <f>IF(N610="základní",J610,0)</f>
        <v>0</v>
      </c>
      <c r="BF610" s="182">
        <f>IF(N610="snížená",J610,0)</f>
        <v>0</v>
      </c>
      <c r="BG610" s="182">
        <f>IF(N610="zákl. přenesená",J610,0)</f>
        <v>0</v>
      </c>
      <c r="BH610" s="182">
        <f>IF(N610="sníž. přenesená",J610,0)</f>
        <v>0</v>
      </c>
      <c r="BI610" s="182">
        <f>IF(N610="nulová",J610,0)</f>
        <v>0</v>
      </c>
      <c r="BJ610" s="19" t="s">
        <v>79</v>
      </c>
      <c r="BK610" s="182">
        <f>ROUND(I610*H610,2)</f>
        <v>0</v>
      </c>
      <c r="BL610" s="19" t="s">
        <v>135</v>
      </c>
      <c r="BM610" s="181" t="s">
        <v>893</v>
      </c>
    </row>
    <row r="611" spans="1:65" s="2" customFormat="1" ht="11.25">
      <c r="A611" s="36"/>
      <c r="B611" s="37"/>
      <c r="C611" s="38"/>
      <c r="D611" s="183" t="s">
        <v>137</v>
      </c>
      <c r="E611" s="38"/>
      <c r="F611" s="184" t="s">
        <v>892</v>
      </c>
      <c r="G611" s="38"/>
      <c r="H611" s="38"/>
      <c r="I611" s="185"/>
      <c r="J611" s="38"/>
      <c r="K611" s="38"/>
      <c r="L611" s="41"/>
      <c r="M611" s="186"/>
      <c r="N611" s="187"/>
      <c r="O611" s="66"/>
      <c r="P611" s="66"/>
      <c r="Q611" s="66"/>
      <c r="R611" s="66"/>
      <c r="S611" s="66"/>
      <c r="T611" s="67"/>
      <c r="U611" s="36"/>
      <c r="V611" s="36"/>
      <c r="W611" s="36"/>
      <c r="X611" s="36"/>
      <c r="Y611" s="36"/>
      <c r="Z611" s="36"/>
      <c r="AA611" s="36"/>
      <c r="AB611" s="36"/>
      <c r="AC611" s="36"/>
      <c r="AD611" s="36"/>
      <c r="AE611" s="36"/>
      <c r="AT611" s="19" t="s">
        <v>137</v>
      </c>
      <c r="AU611" s="19" t="s">
        <v>81</v>
      </c>
    </row>
    <row r="612" spans="1:65" s="2" customFormat="1" ht="16.5" customHeight="1">
      <c r="A612" s="36"/>
      <c r="B612" s="37"/>
      <c r="C612" s="170" t="s">
        <v>894</v>
      </c>
      <c r="D612" s="170" t="s">
        <v>130</v>
      </c>
      <c r="E612" s="171" t="s">
        <v>895</v>
      </c>
      <c r="F612" s="172" t="s">
        <v>896</v>
      </c>
      <c r="G612" s="173" t="s">
        <v>756</v>
      </c>
      <c r="H612" s="174">
        <v>30</v>
      </c>
      <c r="I612" s="175"/>
      <c r="J612" s="176">
        <f>ROUND(I612*H612,2)</f>
        <v>0</v>
      </c>
      <c r="K612" s="172" t="s">
        <v>19</v>
      </c>
      <c r="L612" s="41"/>
      <c r="M612" s="177" t="s">
        <v>19</v>
      </c>
      <c r="N612" s="178" t="s">
        <v>45</v>
      </c>
      <c r="O612" s="66"/>
      <c r="P612" s="179">
        <f>O612*H612</f>
        <v>0</v>
      </c>
      <c r="Q612" s="179">
        <v>0</v>
      </c>
      <c r="R612" s="179">
        <f>Q612*H612</f>
        <v>0</v>
      </c>
      <c r="S612" s="179">
        <v>0</v>
      </c>
      <c r="T612" s="180">
        <f>S612*H612</f>
        <v>0</v>
      </c>
      <c r="U612" s="36"/>
      <c r="V612" s="36"/>
      <c r="W612" s="36"/>
      <c r="X612" s="36"/>
      <c r="Y612" s="36"/>
      <c r="Z612" s="36"/>
      <c r="AA612" s="36"/>
      <c r="AB612" s="36"/>
      <c r="AC612" s="36"/>
      <c r="AD612" s="36"/>
      <c r="AE612" s="36"/>
      <c r="AR612" s="181" t="s">
        <v>135</v>
      </c>
      <c r="AT612" s="181" t="s">
        <v>130</v>
      </c>
      <c r="AU612" s="181" t="s">
        <v>81</v>
      </c>
      <c r="AY612" s="19" t="s">
        <v>128</v>
      </c>
      <c r="BE612" s="182">
        <f>IF(N612="základní",J612,0)</f>
        <v>0</v>
      </c>
      <c r="BF612" s="182">
        <f>IF(N612="snížená",J612,0)</f>
        <v>0</v>
      </c>
      <c r="BG612" s="182">
        <f>IF(N612="zákl. přenesená",J612,0)</f>
        <v>0</v>
      </c>
      <c r="BH612" s="182">
        <f>IF(N612="sníž. přenesená",J612,0)</f>
        <v>0</v>
      </c>
      <c r="BI612" s="182">
        <f>IF(N612="nulová",J612,0)</f>
        <v>0</v>
      </c>
      <c r="BJ612" s="19" t="s">
        <v>79</v>
      </c>
      <c r="BK612" s="182">
        <f>ROUND(I612*H612,2)</f>
        <v>0</v>
      </c>
      <c r="BL612" s="19" t="s">
        <v>135</v>
      </c>
      <c r="BM612" s="181" t="s">
        <v>897</v>
      </c>
    </row>
    <row r="613" spans="1:65" s="2" customFormat="1" ht="11.25">
      <c r="A613" s="36"/>
      <c r="B613" s="37"/>
      <c r="C613" s="38"/>
      <c r="D613" s="183" t="s">
        <v>137</v>
      </c>
      <c r="E613" s="38"/>
      <c r="F613" s="184" t="s">
        <v>896</v>
      </c>
      <c r="G613" s="38"/>
      <c r="H613" s="38"/>
      <c r="I613" s="185"/>
      <c r="J613" s="38"/>
      <c r="K613" s="38"/>
      <c r="L613" s="41"/>
      <c r="M613" s="186"/>
      <c r="N613" s="187"/>
      <c r="O613" s="66"/>
      <c r="P613" s="66"/>
      <c r="Q613" s="66"/>
      <c r="R613" s="66"/>
      <c r="S613" s="66"/>
      <c r="T613" s="67"/>
      <c r="U613" s="36"/>
      <c r="V613" s="36"/>
      <c r="W613" s="36"/>
      <c r="X613" s="36"/>
      <c r="Y613" s="36"/>
      <c r="Z613" s="36"/>
      <c r="AA613" s="36"/>
      <c r="AB613" s="36"/>
      <c r="AC613" s="36"/>
      <c r="AD613" s="36"/>
      <c r="AE613" s="36"/>
      <c r="AT613" s="19" t="s">
        <v>137</v>
      </c>
      <c r="AU613" s="19" t="s">
        <v>81</v>
      </c>
    </row>
    <row r="614" spans="1:65" s="2" customFormat="1" ht="16.5" customHeight="1">
      <c r="A614" s="36"/>
      <c r="B614" s="37"/>
      <c r="C614" s="170" t="s">
        <v>898</v>
      </c>
      <c r="D614" s="170" t="s">
        <v>130</v>
      </c>
      <c r="E614" s="171" t="s">
        <v>899</v>
      </c>
      <c r="F614" s="172" t="s">
        <v>900</v>
      </c>
      <c r="G614" s="173" t="s">
        <v>176</v>
      </c>
      <c r="H614" s="174">
        <v>0.5</v>
      </c>
      <c r="I614" s="175"/>
      <c r="J614" s="176">
        <f>ROUND(I614*H614,2)</f>
        <v>0</v>
      </c>
      <c r="K614" s="172" t="s">
        <v>19</v>
      </c>
      <c r="L614" s="41"/>
      <c r="M614" s="177" t="s">
        <v>19</v>
      </c>
      <c r="N614" s="178" t="s">
        <v>45</v>
      </c>
      <c r="O614" s="66"/>
      <c r="P614" s="179">
        <f>O614*H614</f>
        <v>0</v>
      </c>
      <c r="Q614" s="179">
        <v>0</v>
      </c>
      <c r="R614" s="179">
        <f>Q614*H614</f>
        <v>0</v>
      </c>
      <c r="S614" s="179">
        <v>0</v>
      </c>
      <c r="T614" s="180">
        <f>S614*H614</f>
        <v>0</v>
      </c>
      <c r="U614" s="36"/>
      <c r="V614" s="36"/>
      <c r="W614" s="36"/>
      <c r="X614" s="36"/>
      <c r="Y614" s="36"/>
      <c r="Z614" s="36"/>
      <c r="AA614" s="36"/>
      <c r="AB614" s="36"/>
      <c r="AC614" s="36"/>
      <c r="AD614" s="36"/>
      <c r="AE614" s="36"/>
      <c r="AR614" s="181" t="s">
        <v>251</v>
      </c>
      <c r="AT614" s="181" t="s">
        <v>130</v>
      </c>
      <c r="AU614" s="181" t="s">
        <v>81</v>
      </c>
      <c r="AY614" s="19" t="s">
        <v>128</v>
      </c>
      <c r="BE614" s="182">
        <f>IF(N614="základní",J614,0)</f>
        <v>0</v>
      </c>
      <c r="BF614" s="182">
        <f>IF(N614="snížená",J614,0)</f>
        <v>0</v>
      </c>
      <c r="BG614" s="182">
        <f>IF(N614="zákl. přenesená",J614,0)</f>
        <v>0</v>
      </c>
      <c r="BH614" s="182">
        <f>IF(N614="sníž. přenesená",J614,0)</f>
        <v>0</v>
      </c>
      <c r="BI614" s="182">
        <f>IF(N614="nulová",J614,0)</f>
        <v>0</v>
      </c>
      <c r="BJ614" s="19" t="s">
        <v>79</v>
      </c>
      <c r="BK614" s="182">
        <f>ROUND(I614*H614,2)</f>
        <v>0</v>
      </c>
      <c r="BL614" s="19" t="s">
        <v>251</v>
      </c>
      <c r="BM614" s="181" t="s">
        <v>901</v>
      </c>
    </row>
    <row r="615" spans="1:65" s="2" customFormat="1" ht="11.25">
      <c r="A615" s="36"/>
      <c r="B615" s="37"/>
      <c r="C615" s="38"/>
      <c r="D615" s="183" t="s">
        <v>137</v>
      </c>
      <c r="E615" s="38"/>
      <c r="F615" s="184" t="s">
        <v>900</v>
      </c>
      <c r="G615" s="38"/>
      <c r="H615" s="38"/>
      <c r="I615" s="185"/>
      <c r="J615" s="38"/>
      <c r="K615" s="38"/>
      <c r="L615" s="41"/>
      <c r="M615" s="186"/>
      <c r="N615" s="187"/>
      <c r="O615" s="66"/>
      <c r="P615" s="66"/>
      <c r="Q615" s="66"/>
      <c r="R615" s="66"/>
      <c r="S615" s="66"/>
      <c r="T615" s="67"/>
      <c r="U615" s="36"/>
      <c r="V615" s="36"/>
      <c r="W615" s="36"/>
      <c r="X615" s="36"/>
      <c r="Y615" s="36"/>
      <c r="Z615" s="36"/>
      <c r="AA615" s="36"/>
      <c r="AB615" s="36"/>
      <c r="AC615" s="36"/>
      <c r="AD615" s="36"/>
      <c r="AE615" s="36"/>
      <c r="AT615" s="19" t="s">
        <v>137</v>
      </c>
      <c r="AU615" s="19" t="s">
        <v>81</v>
      </c>
    </row>
    <row r="616" spans="1:65" s="12" customFormat="1" ht="22.9" customHeight="1">
      <c r="B616" s="154"/>
      <c r="C616" s="155"/>
      <c r="D616" s="156" t="s">
        <v>73</v>
      </c>
      <c r="E616" s="168" t="s">
        <v>902</v>
      </c>
      <c r="F616" s="168" t="s">
        <v>903</v>
      </c>
      <c r="G616" s="155"/>
      <c r="H616" s="155"/>
      <c r="I616" s="158"/>
      <c r="J616" s="169">
        <f>BK616</f>
        <v>0</v>
      </c>
      <c r="K616" s="155"/>
      <c r="L616" s="160"/>
      <c r="M616" s="161"/>
      <c r="N616" s="162"/>
      <c r="O616" s="162"/>
      <c r="P616" s="163">
        <f>SUM(P617:P751)</f>
        <v>0</v>
      </c>
      <c r="Q616" s="162"/>
      <c r="R616" s="163">
        <f>SUM(R617:R751)</f>
        <v>4.9188138199999996</v>
      </c>
      <c r="S616" s="162"/>
      <c r="T616" s="164">
        <f>SUM(T617:T751)</f>
        <v>4.1360000000000001</v>
      </c>
      <c r="AR616" s="165" t="s">
        <v>81</v>
      </c>
      <c r="AT616" s="166" t="s">
        <v>73</v>
      </c>
      <c r="AU616" s="166" t="s">
        <v>79</v>
      </c>
      <c r="AY616" s="165" t="s">
        <v>128</v>
      </c>
      <c r="BK616" s="167">
        <f>SUM(BK617:BK751)</f>
        <v>0</v>
      </c>
    </row>
    <row r="617" spans="1:65" s="2" customFormat="1" ht="16.5" customHeight="1">
      <c r="A617" s="36"/>
      <c r="B617" s="37"/>
      <c r="C617" s="170" t="s">
        <v>904</v>
      </c>
      <c r="D617" s="170" t="s">
        <v>130</v>
      </c>
      <c r="E617" s="171" t="s">
        <v>905</v>
      </c>
      <c r="F617" s="172" t="s">
        <v>906</v>
      </c>
      <c r="G617" s="173" t="s">
        <v>205</v>
      </c>
      <c r="H617" s="174">
        <v>13.62</v>
      </c>
      <c r="I617" s="175"/>
      <c r="J617" s="176">
        <f>ROUND(I617*H617,2)</f>
        <v>0</v>
      </c>
      <c r="K617" s="172" t="s">
        <v>134</v>
      </c>
      <c r="L617" s="41"/>
      <c r="M617" s="177" t="s">
        <v>19</v>
      </c>
      <c r="N617" s="178" t="s">
        <v>45</v>
      </c>
      <c r="O617" s="66"/>
      <c r="P617" s="179">
        <f>O617*H617</f>
        <v>0</v>
      </c>
      <c r="Q617" s="179">
        <v>0</v>
      </c>
      <c r="R617" s="179">
        <f>Q617*H617</f>
        <v>0</v>
      </c>
      <c r="S617" s="179">
        <v>0</v>
      </c>
      <c r="T617" s="180">
        <f>S617*H617</f>
        <v>0</v>
      </c>
      <c r="U617" s="36"/>
      <c r="V617" s="36"/>
      <c r="W617" s="36"/>
      <c r="X617" s="36"/>
      <c r="Y617" s="36"/>
      <c r="Z617" s="36"/>
      <c r="AA617" s="36"/>
      <c r="AB617" s="36"/>
      <c r="AC617" s="36"/>
      <c r="AD617" s="36"/>
      <c r="AE617" s="36"/>
      <c r="AR617" s="181" t="s">
        <v>251</v>
      </c>
      <c r="AT617" s="181" t="s">
        <v>130</v>
      </c>
      <c r="AU617" s="181" t="s">
        <v>81</v>
      </c>
      <c r="AY617" s="19" t="s">
        <v>128</v>
      </c>
      <c r="BE617" s="182">
        <f>IF(N617="základní",J617,0)</f>
        <v>0</v>
      </c>
      <c r="BF617" s="182">
        <f>IF(N617="snížená",J617,0)</f>
        <v>0</v>
      </c>
      <c r="BG617" s="182">
        <f>IF(N617="zákl. přenesená",J617,0)</f>
        <v>0</v>
      </c>
      <c r="BH617" s="182">
        <f>IF(N617="sníž. přenesená",J617,0)</f>
        <v>0</v>
      </c>
      <c r="BI617" s="182">
        <f>IF(N617="nulová",J617,0)</f>
        <v>0</v>
      </c>
      <c r="BJ617" s="19" t="s">
        <v>79</v>
      </c>
      <c r="BK617" s="182">
        <f>ROUND(I617*H617,2)</f>
        <v>0</v>
      </c>
      <c r="BL617" s="19" t="s">
        <v>251</v>
      </c>
      <c r="BM617" s="181" t="s">
        <v>907</v>
      </c>
    </row>
    <row r="618" spans="1:65" s="2" customFormat="1" ht="11.25">
      <c r="A618" s="36"/>
      <c r="B618" s="37"/>
      <c r="C618" s="38"/>
      <c r="D618" s="183" t="s">
        <v>137</v>
      </c>
      <c r="E618" s="38"/>
      <c r="F618" s="184" t="s">
        <v>908</v>
      </c>
      <c r="G618" s="38"/>
      <c r="H618" s="38"/>
      <c r="I618" s="185"/>
      <c r="J618" s="38"/>
      <c r="K618" s="38"/>
      <c r="L618" s="41"/>
      <c r="M618" s="186"/>
      <c r="N618" s="187"/>
      <c r="O618" s="66"/>
      <c r="P618" s="66"/>
      <c r="Q618" s="66"/>
      <c r="R618" s="66"/>
      <c r="S618" s="66"/>
      <c r="T618" s="67"/>
      <c r="U618" s="36"/>
      <c r="V618" s="36"/>
      <c r="W618" s="36"/>
      <c r="X618" s="36"/>
      <c r="Y618" s="36"/>
      <c r="Z618" s="36"/>
      <c r="AA618" s="36"/>
      <c r="AB618" s="36"/>
      <c r="AC618" s="36"/>
      <c r="AD618" s="36"/>
      <c r="AE618" s="36"/>
      <c r="AT618" s="19" t="s">
        <v>137</v>
      </c>
      <c r="AU618" s="19" t="s">
        <v>81</v>
      </c>
    </row>
    <row r="619" spans="1:65" s="2" customFormat="1" ht="11.25">
      <c r="A619" s="36"/>
      <c r="B619" s="37"/>
      <c r="C619" s="38"/>
      <c r="D619" s="188" t="s">
        <v>139</v>
      </c>
      <c r="E619" s="38"/>
      <c r="F619" s="189" t="s">
        <v>909</v>
      </c>
      <c r="G619" s="38"/>
      <c r="H619" s="38"/>
      <c r="I619" s="185"/>
      <c r="J619" s="38"/>
      <c r="K619" s="38"/>
      <c r="L619" s="41"/>
      <c r="M619" s="186"/>
      <c r="N619" s="187"/>
      <c r="O619" s="66"/>
      <c r="P619" s="66"/>
      <c r="Q619" s="66"/>
      <c r="R619" s="66"/>
      <c r="S619" s="66"/>
      <c r="T619" s="67"/>
      <c r="U619" s="36"/>
      <c r="V619" s="36"/>
      <c r="W619" s="36"/>
      <c r="X619" s="36"/>
      <c r="Y619" s="36"/>
      <c r="Z619" s="36"/>
      <c r="AA619" s="36"/>
      <c r="AB619" s="36"/>
      <c r="AC619" s="36"/>
      <c r="AD619" s="36"/>
      <c r="AE619" s="36"/>
      <c r="AT619" s="19" t="s">
        <v>139</v>
      </c>
      <c r="AU619" s="19" t="s">
        <v>81</v>
      </c>
    </row>
    <row r="620" spans="1:65" s="15" customFormat="1" ht="11.25">
      <c r="B620" s="212"/>
      <c r="C620" s="213"/>
      <c r="D620" s="183" t="s">
        <v>141</v>
      </c>
      <c r="E620" s="214" t="s">
        <v>19</v>
      </c>
      <c r="F620" s="215" t="s">
        <v>910</v>
      </c>
      <c r="G620" s="213"/>
      <c r="H620" s="214" t="s">
        <v>19</v>
      </c>
      <c r="I620" s="216"/>
      <c r="J620" s="213"/>
      <c r="K620" s="213"/>
      <c r="L620" s="217"/>
      <c r="M620" s="218"/>
      <c r="N620" s="219"/>
      <c r="O620" s="219"/>
      <c r="P620" s="219"/>
      <c r="Q620" s="219"/>
      <c r="R620" s="219"/>
      <c r="S620" s="219"/>
      <c r="T620" s="220"/>
      <c r="AT620" s="221" t="s">
        <v>141</v>
      </c>
      <c r="AU620" s="221" t="s">
        <v>81</v>
      </c>
      <c r="AV620" s="15" t="s">
        <v>79</v>
      </c>
      <c r="AW620" s="15" t="s">
        <v>35</v>
      </c>
      <c r="AX620" s="15" t="s">
        <v>74</v>
      </c>
      <c r="AY620" s="221" t="s">
        <v>128</v>
      </c>
    </row>
    <row r="621" spans="1:65" s="13" customFormat="1" ht="11.25">
      <c r="B621" s="190"/>
      <c r="C621" s="191"/>
      <c r="D621" s="183" t="s">
        <v>141</v>
      </c>
      <c r="E621" s="192" t="s">
        <v>19</v>
      </c>
      <c r="F621" s="193" t="s">
        <v>911</v>
      </c>
      <c r="G621" s="191"/>
      <c r="H621" s="194">
        <v>13.62</v>
      </c>
      <c r="I621" s="195"/>
      <c r="J621" s="191"/>
      <c r="K621" s="191"/>
      <c r="L621" s="196"/>
      <c r="M621" s="197"/>
      <c r="N621" s="198"/>
      <c r="O621" s="198"/>
      <c r="P621" s="198"/>
      <c r="Q621" s="198"/>
      <c r="R621" s="198"/>
      <c r="S621" s="198"/>
      <c r="T621" s="199"/>
      <c r="AT621" s="200" t="s">
        <v>141</v>
      </c>
      <c r="AU621" s="200" t="s">
        <v>81</v>
      </c>
      <c r="AV621" s="13" t="s">
        <v>81</v>
      </c>
      <c r="AW621" s="13" t="s">
        <v>35</v>
      </c>
      <c r="AX621" s="13" t="s">
        <v>74</v>
      </c>
      <c r="AY621" s="200" t="s">
        <v>128</v>
      </c>
    </row>
    <row r="622" spans="1:65" s="14" customFormat="1" ht="11.25">
      <c r="B622" s="201"/>
      <c r="C622" s="202"/>
      <c r="D622" s="183" t="s">
        <v>141</v>
      </c>
      <c r="E622" s="203" t="s">
        <v>19</v>
      </c>
      <c r="F622" s="204" t="s">
        <v>143</v>
      </c>
      <c r="G622" s="202"/>
      <c r="H622" s="205">
        <v>13.62</v>
      </c>
      <c r="I622" s="206"/>
      <c r="J622" s="202"/>
      <c r="K622" s="202"/>
      <c r="L622" s="207"/>
      <c r="M622" s="208"/>
      <c r="N622" s="209"/>
      <c r="O622" s="209"/>
      <c r="P622" s="209"/>
      <c r="Q622" s="209"/>
      <c r="R622" s="209"/>
      <c r="S622" s="209"/>
      <c r="T622" s="210"/>
      <c r="AT622" s="211" t="s">
        <v>141</v>
      </c>
      <c r="AU622" s="211" t="s">
        <v>81</v>
      </c>
      <c r="AV622" s="14" t="s">
        <v>135</v>
      </c>
      <c r="AW622" s="14" t="s">
        <v>35</v>
      </c>
      <c r="AX622" s="14" t="s">
        <v>79</v>
      </c>
      <c r="AY622" s="211" t="s">
        <v>128</v>
      </c>
    </row>
    <row r="623" spans="1:65" s="2" customFormat="1" ht="21.75" customHeight="1">
      <c r="A623" s="36"/>
      <c r="B623" s="37"/>
      <c r="C623" s="170" t="s">
        <v>912</v>
      </c>
      <c r="D623" s="170" t="s">
        <v>130</v>
      </c>
      <c r="E623" s="171" t="s">
        <v>913</v>
      </c>
      <c r="F623" s="172" t="s">
        <v>914</v>
      </c>
      <c r="G623" s="173" t="s">
        <v>312</v>
      </c>
      <c r="H623" s="174">
        <v>32</v>
      </c>
      <c r="I623" s="175"/>
      <c r="J623" s="176">
        <f>ROUND(I623*H623,2)</f>
        <v>0</v>
      </c>
      <c r="K623" s="172" t="s">
        <v>134</v>
      </c>
      <c r="L623" s="41"/>
      <c r="M623" s="177" t="s">
        <v>19</v>
      </c>
      <c r="N623" s="178" t="s">
        <v>45</v>
      </c>
      <c r="O623" s="66"/>
      <c r="P623" s="179">
        <f>O623*H623</f>
        <v>0</v>
      </c>
      <c r="Q623" s="179">
        <v>0</v>
      </c>
      <c r="R623" s="179">
        <f>Q623*H623</f>
        <v>0</v>
      </c>
      <c r="S623" s="179">
        <v>0</v>
      </c>
      <c r="T623" s="180">
        <f>S623*H623</f>
        <v>0</v>
      </c>
      <c r="U623" s="36"/>
      <c r="V623" s="36"/>
      <c r="W623" s="36"/>
      <c r="X623" s="36"/>
      <c r="Y623" s="36"/>
      <c r="Z623" s="36"/>
      <c r="AA623" s="36"/>
      <c r="AB623" s="36"/>
      <c r="AC623" s="36"/>
      <c r="AD623" s="36"/>
      <c r="AE623" s="36"/>
      <c r="AR623" s="181" t="s">
        <v>251</v>
      </c>
      <c r="AT623" s="181" t="s">
        <v>130</v>
      </c>
      <c r="AU623" s="181" t="s">
        <v>81</v>
      </c>
      <c r="AY623" s="19" t="s">
        <v>128</v>
      </c>
      <c r="BE623" s="182">
        <f>IF(N623="základní",J623,0)</f>
        <v>0</v>
      </c>
      <c r="BF623" s="182">
        <f>IF(N623="snížená",J623,0)</f>
        <v>0</v>
      </c>
      <c r="BG623" s="182">
        <f>IF(N623="zákl. přenesená",J623,0)</f>
        <v>0</v>
      </c>
      <c r="BH623" s="182">
        <f>IF(N623="sníž. přenesená",J623,0)</f>
        <v>0</v>
      </c>
      <c r="BI623" s="182">
        <f>IF(N623="nulová",J623,0)</f>
        <v>0</v>
      </c>
      <c r="BJ623" s="19" t="s">
        <v>79</v>
      </c>
      <c r="BK623" s="182">
        <f>ROUND(I623*H623,2)</f>
        <v>0</v>
      </c>
      <c r="BL623" s="19" t="s">
        <v>251</v>
      </c>
      <c r="BM623" s="181" t="s">
        <v>915</v>
      </c>
    </row>
    <row r="624" spans="1:65" s="2" customFormat="1" ht="11.25">
      <c r="A624" s="36"/>
      <c r="B624" s="37"/>
      <c r="C624" s="38"/>
      <c r="D624" s="183" t="s">
        <v>137</v>
      </c>
      <c r="E624" s="38"/>
      <c r="F624" s="184" t="s">
        <v>916</v>
      </c>
      <c r="G624" s="38"/>
      <c r="H624" s="38"/>
      <c r="I624" s="185"/>
      <c r="J624" s="38"/>
      <c r="K624" s="38"/>
      <c r="L624" s="41"/>
      <c r="M624" s="186"/>
      <c r="N624" s="187"/>
      <c r="O624" s="66"/>
      <c r="P624" s="66"/>
      <c r="Q624" s="66"/>
      <c r="R624" s="66"/>
      <c r="S624" s="66"/>
      <c r="T624" s="67"/>
      <c r="U624" s="36"/>
      <c r="V624" s="36"/>
      <c r="W624" s="36"/>
      <c r="X624" s="36"/>
      <c r="Y624" s="36"/>
      <c r="Z624" s="36"/>
      <c r="AA624" s="36"/>
      <c r="AB624" s="36"/>
      <c r="AC624" s="36"/>
      <c r="AD624" s="36"/>
      <c r="AE624" s="36"/>
      <c r="AT624" s="19" t="s">
        <v>137</v>
      </c>
      <c r="AU624" s="19" t="s">
        <v>81</v>
      </c>
    </row>
    <row r="625" spans="1:65" s="2" customFormat="1" ht="11.25">
      <c r="A625" s="36"/>
      <c r="B625" s="37"/>
      <c r="C625" s="38"/>
      <c r="D625" s="188" t="s">
        <v>139</v>
      </c>
      <c r="E625" s="38"/>
      <c r="F625" s="189" t="s">
        <v>917</v>
      </c>
      <c r="G625" s="38"/>
      <c r="H625" s="38"/>
      <c r="I625" s="185"/>
      <c r="J625" s="38"/>
      <c r="K625" s="38"/>
      <c r="L625" s="41"/>
      <c r="M625" s="186"/>
      <c r="N625" s="187"/>
      <c r="O625" s="66"/>
      <c r="P625" s="66"/>
      <c r="Q625" s="66"/>
      <c r="R625" s="66"/>
      <c r="S625" s="66"/>
      <c r="T625" s="67"/>
      <c r="U625" s="36"/>
      <c r="V625" s="36"/>
      <c r="W625" s="36"/>
      <c r="X625" s="36"/>
      <c r="Y625" s="36"/>
      <c r="Z625" s="36"/>
      <c r="AA625" s="36"/>
      <c r="AB625" s="36"/>
      <c r="AC625" s="36"/>
      <c r="AD625" s="36"/>
      <c r="AE625" s="36"/>
      <c r="AT625" s="19" t="s">
        <v>139</v>
      </c>
      <c r="AU625" s="19" t="s">
        <v>81</v>
      </c>
    </row>
    <row r="626" spans="1:65" s="13" customFormat="1" ht="11.25">
      <c r="B626" s="190"/>
      <c r="C626" s="191"/>
      <c r="D626" s="183" t="s">
        <v>141</v>
      </c>
      <c r="E626" s="192" t="s">
        <v>19</v>
      </c>
      <c r="F626" s="193" t="s">
        <v>918</v>
      </c>
      <c r="G626" s="191"/>
      <c r="H626" s="194">
        <v>32</v>
      </c>
      <c r="I626" s="195"/>
      <c r="J626" s="191"/>
      <c r="K626" s="191"/>
      <c r="L626" s="196"/>
      <c r="M626" s="197"/>
      <c r="N626" s="198"/>
      <c r="O626" s="198"/>
      <c r="P626" s="198"/>
      <c r="Q626" s="198"/>
      <c r="R626" s="198"/>
      <c r="S626" s="198"/>
      <c r="T626" s="199"/>
      <c r="AT626" s="200" t="s">
        <v>141</v>
      </c>
      <c r="AU626" s="200" t="s">
        <v>81</v>
      </c>
      <c r="AV626" s="13" t="s">
        <v>81</v>
      </c>
      <c r="AW626" s="13" t="s">
        <v>35</v>
      </c>
      <c r="AX626" s="13" t="s">
        <v>74</v>
      </c>
      <c r="AY626" s="200" t="s">
        <v>128</v>
      </c>
    </row>
    <row r="627" spans="1:65" s="14" customFormat="1" ht="11.25">
      <c r="B627" s="201"/>
      <c r="C627" s="202"/>
      <c r="D627" s="183" t="s">
        <v>141</v>
      </c>
      <c r="E627" s="203" t="s">
        <v>19</v>
      </c>
      <c r="F627" s="204" t="s">
        <v>143</v>
      </c>
      <c r="G627" s="202"/>
      <c r="H627" s="205">
        <v>32</v>
      </c>
      <c r="I627" s="206"/>
      <c r="J627" s="202"/>
      <c r="K627" s="202"/>
      <c r="L627" s="207"/>
      <c r="M627" s="208"/>
      <c r="N627" s="209"/>
      <c r="O627" s="209"/>
      <c r="P627" s="209"/>
      <c r="Q627" s="209"/>
      <c r="R627" s="209"/>
      <c r="S627" s="209"/>
      <c r="T627" s="210"/>
      <c r="AT627" s="211" t="s">
        <v>141</v>
      </c>
      <c r="AU627" s="211" t="s">
        <v>81</v>
      </c>
      <c r="AV627" s="14" t="s">
        <v>135</v>
      </c>
      <c r="AW627" s="14" t="s">
        <v>35</v>
      </c>
      <c r="AX627" s="14" t="s">
        <v>79</v>
      </c>
      <c r="AY627" s="211" t="s">
        <v>128</v>
      </c>
    </row>
    <row r="628" spans="1:65" s="2" customFormat="1" ht="16.5" customHeight="1">
      <c r="A628" s="36"/>
      <c r="B628" s="37"/>
      <c r="C628" s="170" t="s">
        <v>919</v>
      </c>
      <c r="D628" s="170" t="s">
        <v>130</v>
      </c>
      <c r="E628" s="171" t="s">
        <v>920</v>
      </c>
      <c r="F628" s="172" t="s">
        <v>921</v>
      </c>
      <c r="G628" s="173" t="s">
        <v>133</v>
      </c>
      <c r="H628" s="174">
        <v>7.048</v>
      </c>
      <c r="I628" s="175"/>
      <c r="J628" s="176">
        <f>ROUND(I628*H628,2)</f>
        <v>0</v>
      </c>
      <c r="K628" s="172" t="s">
        <v>134</v>
      </c>
      <c r="L628" s="41"/>
      <c r="M628" s="177" t="s">
        <v>19</v>
      </c>
      <c r="N628" s="178" t="s">
        <v>45</v>
      </c>
      <c r="O628" s="66"/>
      <c r="P628" s="179">
        <f>O628*H628</f>
        <v>0</v>
      </c>
      <c r="Q628" s="179">
        <v>1.89E-3</v>
      </c>
      <c r="R628" s="179">
        <f>Q628*H628</f>
        <v>1.3320719999999999E-2</v>
      </c>
      <c r="S628" s="179">
        <v>0</v>
      </c>
      <c r="T628" s="180">
        <f>S628*H628</f>
        <v>0</v>
      </c>
      <c r="U628" s="36"/>
      <c r="V628" s="36"/>
      <c r="W628" s="36"/>
      <c r="X628" s="36"/>
      <c r="Y628" s="36"/>
      <c r="Z628" s="36"/>
      <c r="AA628" s="36"/>
      <c r="AB628" s="36"/>
      <c r="AC628" s="36"/>
      <c r="AD628" s="36"/>
      <c r="AE628" s="36"/>
      <c r="AR628" s="181" t="s">
        <v>251</v>
      </c>
      <c r="AT628" s="181" t="s">
        <v>130</v>
      </c>
      <c r="AU628" s="181" t="s">
        <v>81</v>
      </c>
      <c r="AY628" s="19" t="s">
        <v>128</v>
      </c>
      <c r="BE628" s="182">
        <f>IF(N628="základní",J628,0)</f>
        <v>0</v>
      </c>
      <c r="BF628" s="182">
        <f>IF(N628="snížená",J628,0)</f>
        <v>0</v>
      </c>
      <c r="BG628" s="182">
        <f>IF(N628="zákl. přenesená",J628,0)</f>
        <v>0</v>
      </c>
      <c r="BH628" s="182">
        <f>IF(N628="sníž. přenesená",J628,0)</f>
        <v>0</v>
      </c>
      <c r="BI628" s="182">
        <f>IF(N628="nulová",J628,0)</f>
        <v>0</v>
      </c>
      <c r="BJ628" s="19" t="s">
        <v>79</v>
      </c>
      <c r="BK628" s="182">
        <f>ROUND(I628*H628,2)</f>
        <v>0</v>
      </c>
      <c r="BL628" s="19" t="s">
        <v>251</v>
      </c>
      <c r="BM628" s="181" t="s">
        <v>922</v>
      </c>
    </row>
    <row r="629" spans="1:65" s="2" customFormat="1" ht="11.25">
      <c r="A629" s="36"/>
      <c r="B629" s="37"/>
      <c r="C629" s="38"/>
      <c r="D629" s="183" t="s">
        <v>137</v>
      </c>
      <c r="E629" s="38"/>
      <c r="F629" s="184" t="s">
        <v>923</v>
      </c>
      <c r="G629" s="38"/>
      <c r="H629" s="38"/>
      <c r="I629" s="185"/>
      <c r="J629" s="38"/>
      <c r="K629" s="38"/>
      <c r="L629" s="41"/>
      <c r="M629" s="186"/>
      <c r="N629" s="187"/>
      <c r="O629" s="66"/>
      <c r="P629" s="66"/>
      <c r="Q629" s="66"/>
      <c r="R629" s="66"/>
      <c r="S629" s="66"/>
      <c r="T629" s="67"/>
      <c r="U629" s="36"/>
      <c r="V629" s="36"/>
      <c r="W629" s="36"/>
      <c r="X629" s="36"/>
      <c r="Y629" s="36"/>
      <c r="Z629" s="36"/>
      <c r="AA629" s="36"/>
      <c r="AB629" s="36"/>
      <c r="AC629" s="36"/>
      <c r="AD629" s="36"/>
      <c r="AE629" s="36"/>
      <c r="AT629" s="19" t="s">
        <v>137</v>
      </c>
      <c r="AU629" s="19" t="s">
        <v>81</v>
      </c>
    </row>
    <row r="630" spans="1:65" s="2" customFormat="1" ht="11.25">
      <c r="A630" s="36"/>
      <c r="B630" s="37"/>
      <c r="C630" s="38"/>
      <c r="D630" s="188" t="s">
        <v>139</v>
      </c>
      <c r="E630" s="38"/>
      <c r="F630" s="189" t="s">
        <v>924</v>
      </c>
      <c r="G630" s="38"/>
      <c r="H630" s="38"/>
      <c r="I630" s="185"/>
      <c r="J630" s="38"/>
      <c r="K630" s="38"/>
      <c r="L630" s="41"/>
      <c r="M630" s="186"/>
      <c r="N630" s="187"/>
      <c r="O630" s="66"/>
      <c r="P630" s="66"/>
      <c r="Q630" s="66"/>
      <c r="R630" s="66"/>
      <c r="S630" s="66"/>
      <c r="T630" s="67"/>
      <c r="U630" s="36"/>
      <c r="V630" s="36"/>
      <c r="W630" s="36"/>
      <c r="X630" s="36"/>
      <c r="Y630" s="36"/>
      <c r="Z630" s="36"/>
      <c r="AA630" s="36"/>
      <c r="AB630" s="36"/>
      <c r="AC630" s="36"/>
      <c r="AD630" s="36"/>
      <c r="AE630" s="36"/>
      <c r="AT630" s="19" t="s">
        <v>139</v>
      </c>
      <c r="AU630" s="19" t="s">
        <v>81</v>
      </c>
    </row>
    <row r="631" spans="1:65" s="13" customFormat="1" ht="11.25">
      <c r="B631" s="190"/>
      <c r="C631" s="191"/>
      <c r="D631" s="183" t="s">
        <v>141</v>
      </c>
      <c r="E631" s="192" t="s">
        <v>19</v>
      </c>
      <c r="F631" s="193" t="s">
        <v>925</v>
      </c>
      <c r="G631" s="191"/>
      <c r="H631" s="194">
        <v>7.048</v>
      </c>
      <c r="I631" s="195"/>
      <c r="J631" s="191"/>
      <c r="K631" s="191"/>
      <c r="L631" s="196"/>
      <c r="M631" s="197"/>
      <c r="N631" s="198"/>
      <c r="O631" s="198"/>
      <c r="P631" s="198"/>
      <c r="Q631" s="198"/>
      <c r="R631" s="198"/>
      <c r="S631" s="198"/>
      <c r="T631" s="199"/>
      <c r="AT631" s="200" t="s">
        <v>141</v>
      </c>
      <c r="AU631" s="200" t="s">
        <v>81</v>
      </c>
      <c r="AV631" s="13" t="s">
        <v>81</v>
      </c>
      <c r="AW631" s="13" t="s">
        <v>35</v>
      </c>
      <c r="AX631" s="13" t="s">
        <v>74</v>
      </c>
      <c r="AY631" s="200" t="s">
        <v>128</v>
      </c>
    </row>
    <row r="632" spans="1:65" s="14" customFormat="1" ht="11.25">
      <c r="B632" s="201"/>
      <c r="C632" s="202"/>
      <c r="D632" s="183" t="s">
        <v>141</v>
      </c>
      <c r="E632" s="203" t="s">
        <v>19</v>
      </c>
      <c r="F632" s="204" t="s">
        <v>143</v>
      </c>
      <c r="G632" s="202"/>
      <c r="H632" s="205">
        <v>7.048</v>
      </c>
      <c r="I632" s="206"/>
      <c r="J632" s="202"/>
      <c r="K632" s="202"/>
      <c r="L632" s="207"/>
      <c r="M632" s="208"/>
      <c r="N632" s="209"/>
      <c r="O632" s="209"/>
      <c r="P632" s="209"/>
      <c r="Q632" s="209"/>
      <c r="R632" s="209"/>
      <c r="S632" s="209"/>
      <c r="T632" s="210"/>
      <c r="AT632" s="211" t="s">
        <v>141</v>
      </c>
      <c r="AU632" s="211" t="s">
        <v>81</v>
      </c>
      <c r="AV632" s="14" t="s">
        <v>135</v>
      </c>
      <c r="AW632" s="14" t="s">
        <v>35</v>
      </c>
      <c r="AX632" s="14" t="s">
        <v>79</v>
      </c>
      <c r="AY632" s="211" t="s">
        <v>128</v>
      </c>
    </row>
    <row r="633" spans="1:65" s="2" customFormat="1" ht="16.5" customHeight="1">
      <c r="A633" s="36"/>
      <c r="B633" s="37"/>
      <c r="C633" s="170" t="s">
        <v>926</v>
      </c>
      <c r="D633" s="170" t="s">
        <v>130</v>
      </c>
      <c r="E633" s="171" t="s">
        <v>927</v>
      </c>
      <c r="F633" s="172" t="s">
        <v>928</v>
      </c>
      <c r="G633" s="173" t="s">
        <v>312</v>
      </c>
      <c r="H633" s="174">
        <v>22</v>
      </c>
      <c r="I633" s="175"/>
      <c r="J633" s="176">
        <f>ROUND(I633*H633,2)</f>
        <v>0</v>
      </c>
      <c r="K633" s="172" t="s">
        <v>134</v>
      </c>
      <c r="L633" s="41"/>
      <c r="M633" s="177" t="s">
        <v>19</v>
      </c>
      <c r="N633" s="178" t="s">
        <v>45</v>
      </c>
      <c r="O633" s="66"/>
      <c r="P633" s="179">
        <f>O633*H633</f>
        <v>0</v>
      </c>
      <c r="Q633" s="179">
        <v>2.6700000000000001E-3</v>
      </c>
      <c r="R633" s="179">
        <f>Q633*H633</f>
        <v>5.8740000000000001E-2</v>
      </c>
      <c r="S633" s="179">
        <v>0</v>
      </c>
      <c r="T633" s="180">
        <f>S633*H633</f>
        <v>0</v>
      </c>
      <c r="U633" s="36"/>
      <c r="V633" s="36"/>
      <c r="W633" s="36"/>
      <c r="X633" s="36"/>
      <c r="Y633" s="36"/>
      <c r="Z633" s="36"/>
      <c r="AA633" s="36"/>
      <c r="AB633" s="36"/>
      <c r="AC633" s="36"/>
      <c r="AD633" s="36"/>
      <c r="AE633" s="36"/>
      <c r="AR633" s="181" t="s">
        <v>251</v>
      </c>
      <c r="AT633" s="181" t="s">
        <v>130</v>
      </c>
      <c r="AU633" s="181" t="s">
        <v>81</v>
      </c>
      <c r="AY633" s="19" t="s">
        <v>128</v>
      </c>
      <c r="BE633" s="182">
        <f>IF(N633="základní",J633,0)</f>
        <v>0</v>
      </c>
      <c r="BF633" s="182">
        <f>IF(N633="snížená",J633,0)</f>
        <v>0</v>
      </c>
      <c r="BG633" s="182">
        <f>IF(N633="zákl. přenesená",J633,0)</f>
        <v>0</v>
      </c>
      <c r="BH633" s="182">
        <f>IF(N633="sníž. přenesená",J633,0)</f>
        <v>0</v>
      </c>
      <c r="BI633" s="182">
        <f>IF(N633="nulová",J633,0)</f>
        <v>0</v>
      </c>
      <c r="BJ633" s="19" t="s">
        <v>79</v>
      </c>
      <c r="BK633" s="182">
        <f>ROUND(I633*H633,2)</f>
        <v>0</v>
      </c>
      <c r="BL633" s="19" t="s">
        <v>251</v>
      </c>
      <c r="BM633" s="181" t="s">
        <v>929</v>
      </c>
    </row>
    <row r="634" spans="1:65" s="2" customFormat="1" ht="11.25">
      <c r="A634" s="36"/>
      <c r="B634" s="37"/>
      <c r="C634" s="38"/>
      <c r="D634" s="183" t="s">
        <v>137</v>
      </c>
      <c r="E634" s="38"/>
      <c r="F634" s="184" t="s">
        <v>930</v>
      </c>
      <c r="G634" s="38"/>
      <c r="H634" s="38"/>
      <c r="I634" s="185"/>
      <c r="J634" s="38"/>
      <c r="K634" s="38"/>
      <c r="L634" s="41"/>
      <c r="M634" s="186"/>
      <c r="N634" s="187"/>
      <c r="O634" s="66"/>
      <c r="P634" s="66"/>
      <c r="Q634" s="66"/>
      <c r="R634" s="66"/>
      <c r="S634" s="66"/>
      <c r="T634" s="67"/>
      <c r="U634" s="36"/>
      <c r="V634" s="36"/>
      <c r="W634" s="36"/>
      <c r="X634" s="36"/>
      <c r="Y634" s="36"/>
      <c r="Z634" s="36"/>
      <c r="AA634" s="36"/>
      <c r="AB634" s="36"/>
      <c r="AC634" s="36"/>
      <c r="AD634" s="36"/>
      <c r="AE634" s="36"/>
      <c r="AT634" s="19" t="s">
        <v>137</v>
      </c>
      <c r="AU634" s="19" t="s">
        <v>81</v>
      </c>
    </row>
    <row r="635" spans="1:65" s="2" customFormat="1" ht="11.25">
      <c r="A635" s="36"/>
      <c r="B635" s="37"/>
      <c r="C635" s="38"/>
      <c r="D635" s="188" t="s">
        <v>139</v>
      </c>
      <c r="E635" s="38"/>
      <c r="F635" s="189" t="s">
        <v>931</v>
      </c>
      <c r="G635" s="38"/>
      <c r="H635" s="38"/>
      <c r="I635" s="185"/>
      <c r="J635" s="38"/>
      <c r="K635" s="38"/>
      <c r="L635" s="41"/>
      <c r="M635" s="186"/>
      <c r="N635" s="187"/>
      <c r="O635" s="66"/>
      <c r="P635" s="66"/>
      <c r="Q635" s="66"/>
      <c r="R635" s="66"/>
      <c r="S635" s="66"/>
      <c r="T635" s="67"/>
      <c r="U635" s="36"/>
      <c r="V635" s="36"/>
      <c r="W635" s="36"/>
      <c r="X635" s="36"/>
      <c r="Y635" s="36"/>
      <c r="Z635" s="36"/>
      <c r="AA635" s="36"/>
      <c r="AB635" s="36"/>
      <c r="AC635" s="36"/>
      <c r="AD635" s="36"/>
      <c r="AE635" s="36"/>
      <c r="AT635" s="19" t="s">
        <v>139</v>
      </c>
      <c r="AU635" s="19" t="s">
        <v>81</v>
      </c>
    </row>
    <row r="636" spans="1:65" s="15" customFormat="1" ht="11.25">
      <c r="B636" s="212"/>
      <c r="C636" s="213"/>
      <c r="D636" s="183" t="s">
        <v>141</v>
      </c>
      <c r="E636" s="214" t="s">
        <v>19</v>
      </c>
      <c r="F636" s="215" t="s">
        <v>932</v>
      </c>
      <c r="G636" s="213"/>
      <c r="H636" s="214" t="s">
        <v>19</v>
      </c>
      <c r="I636" s="216"/>
      <c r="J636" s="213"/>
      <c r="K636" s="213"/>
      <c r="L636" s="217"/>
      <c r="M636" s="218"/>
      <c r="N636" s="219"/>
      <c r="O636" s="219"/>
      <c r="P636" s="219"/>
      <c r="Q636" s="219"/>
      <c r="R636" s="219"/>
      <c r="S636" s="219"/>
      <c r="T636" s="220"/>
      <c r="AT636" s="221" t="s">
        <v>141</v>
      </c>
      <c r="AU636" s="221" t="s">
        <v>81</v>
      </c>
      <c r="AV636" s="15" t="s">
        <v>79</v>
      </c>
      <c r="AW636" s="15" t="s">
        <v>35</v>
      </c>
      <c r="AX636" s="15" t="s">
        <v>74</v>
      </c>
      <c r="AY636" s="221" t="s">
        <v>128</v>
      </c>
    </row>
    <row r="637" spans="1:65" s="13" customFormat="1" ht="11.25">
      <c r="B637" s="190"/>
      <c r="C637" s="191"/>
      <c r="D637" s="183" t="s">
        <v>141</v>
      </c>
      <c r="E637" s="192" t="s">
        <v>19</v>
      </c>
      <c r="F637" s="193" t="s">
        <v>233</v>
      </c>
      <c r="G637" s="191"/>
      <c r="H637" s="194">
        <v>14</v>
      </c>
      <c r="I637" s="195"/>
      <c r="J637" s="191"/>
      <c r="K637" s="191"/>
      <c r="L637" s="196"/>
      <c r="M637" s="197"/>
      <c r="N637" s="198"/>
      <c r="O637" s="198"/>
      <c r="P637" s="198"/>
      <c r="Q637" s="198"/>
      <c r="R637" s="198"/>
      <c r="S637" s="198"/>
      <c r="T637" s="199"/>
      <c r="AT637" s="200" t="s">
        <v>141</v>
      </c>
      <c r="AU637" s="200" t="s">
        <v>81</v>
      </c>
      <c r="AV637" s="13" t="s">
        <v>81</v>
      </c>
      <c r="AW637" s="13" t="s">
        <v>35</v>
      </c>
      <c r="AX637" s="13" t="s">
        <v>74</v>
      </c>
      <c r="AY637" s="200" t="s">
        <v>128</v>
      </c>
    </row>
    <row r="638" spans="1:65" s="15" customFormat="1" ht="11.25">
      <c r="B638" s="212"/>
      <c r="C638" s="213"/>
      <c r="D638" s="183" t="s">
        <v>141</v>
      </c>
      <c r="E638" s="214" t="s">
        <v>19</v>
      </c>
      <c r="F638" s="215" t="s">
        <v>933</v>
      </c>
      <c r="G638" s="213"/>
      <c r="H638" s="214" t="s">
        <v>19</v>
      </c>
      <c r="I638" s="216"/>
      <c r="J638" s="213"/>
      <c r="K638" s="213"/>
      <c r="L638" s="217"/>
      <c r="M638" s="218"/>
      <c r="N638" s="219"/>
      <c r="O638" s="219"/>
      <c r="P638" s="219"/>
      <c r="Q638" s="219"/>
      <c r="R638" s="219"/>
      <c r="S638" s="219"/>
      <c r="T638" s="220"/>
      <c r="AT638" s="221" t="s">
        <v>141</v>
      </c>
      <c r="AU638" s="221" t="s">
        <v>81</v>
      </c>
      <c r="AV638" s="15" t="s">
        <v>79</v>
      </c>
      <c r="AW638" s="15" t="s">
        <v>35</v>
      </c>
      <c r="AX638" s="15" t="s">
        <v>74</v>
      </c>
      <c r="AY638" s="221" t="s">
        <v>128</v>
      </c>
    </row>
    <row r="639" spans="1:65" s="13" customFormat="1" ht="11.25">
      <c r="B639" s="190"/>
      <c r="C639" s="191"/>
      <c r="D639" s="183" t="s">
        <v>141</v>
      </c>
      <c r="E639" s="192" t="s">
        <v>19</v>
      </c>
      <c r="F639" s="193" t="s">
        <v>189</v>
      </c>
      <c r="G639" s="191"/>
      <c r="H639" s="194">
        <v>8</v>
      </c>
      <c r="I639" s="195"/>
      <c r="J639" s="191"/>
      <c r="K639" s="191"/>
      <c r="L639" s="196"/>
      <c r="M639" s="197"/>
      <c r="N639" s="198"/>
      <c r="O639" s="198"/>
      <c r="P639" s="198"/>
      <c r="Q639" s="198"/>
      <c r="R639" s="198"/>
      <c r="S639" s="198"/>
      <c r="T639" s="199"/>
      <c r="AT639" s="200" t="s">
        <v>141</v>
      </c>
      <c r="AU639" s="200" t="s">
        <v>81</v>
      </c>
      <c r="AV639" s="13" t="s">
        <v>81</v>
      </c>
      <c r="AW639" s="13" t="s">
        <v>35</v>
      </c>
      <c r="AX639" s="13" t="s">
        <v>74</v>
      </c>
      <c r="AY639" s="200" t="s">
        <v>128</v>
      </c>
    </row>
    <row r="640" spans="1:65" s="14" customFormat="1" ht="11.25">
      <c r="B640" s="201"/>
      <c r="C640" s="202"/>
      <c r="D640" s="183" t="s">
        <v>141</v>
      </c>
      <c r="E640" s="203" t="s">
        <v>19</v>
      </c>
      <c r="F640" s="204" t="s">
        <v>143</v>
      </c>
      <c r="G640" s="202"/>
      <c r="H640" s="205">
        <v>22</v>
      </c>
      <c r="I640" s="206"/>
      <c r="J640" s="202"/>
      <c r="K640" s="202"/>
      <c r="L640" s="207"/>
      <c r="M640" s="208"/>
      <c r="N640" s="209"/>
      <c r="O640" s="209"/>
      <c r="P640" s="209"/>
      <c r="Q640" s="209"/>
      <c r="R640" s="209"/>
      <c r="S640" s="209"/>
      <c r="T640" s="210"/>
      <c r="AT640" s="211" t="s">
        <v>141</v>
      </c>
      <c r="AU640" s="211" t="s">
        <v>81</v>
      </c>
      <c r="AV640" s="14" t="s">
        <v>135</v>
      </c>
      <c r="AW640" s="14" t="s">
        <v>35</v>
      </c>
      <c r="AX640" s="14" t="s">
        <v>79</v>
      </c>
      <c r="AY640" s="211" t="s">
        <v>128</v>
      </c>
    </row>
    <row r="641" spans="1:65" s="2" customFormat="1" ht="16.5" customHeight="1">
      <c r="A641" s="36"/>
      <c r="B641" s="37"/>
      <c r="C641" s="222" t="s">
        <v>934</v>
      </c>
      <c r="D641" s="222" t="s">
        <v>197</v>
      </c>
      <c r="E641" s="223" t="s">
        <v>935</v>
      </c>
      <c r="F641" s="224" t="s">
        <v>936</v>
      </c>
      <c r="G641" s="225" t="s">
        <v>312</v>
      </c>
      <c r="H641" s="226">
        <v>8</v>
      </c>
      <c r="I641" s="227"/>
      <c r="J641" s="228">
        <f>ROUND(I641*H641,2)</f>
        <v>0</v>
      </c>
      <c r="K641" s="224" t="s">
        <v>134</v>
      </c>
      <c r="L641" s="229"/>
      <c r="M641" s="230" t="s">
        <v>19</v>
      </c>
      <c r="N641" s="231" t="s">
        <v>45</v>
      </c>
      <c r="O641" s="66"/>
      <c r="P641" s="179">
        <f>O641*H641</f>
        <v>0</v>
      </c>
      <c r="Q641" s="179">
        <v>1.9400000000000001E-3</v>
      </c>
      <c r="R641" s="179">
        <f>Q641*H641</f>
        <v>1.5520000000000001E-2</v>
      </c>
      <c r="S641" s="179">
        <v>0</v>
      </c>
      <c r="T641" s="180">
        <f>S641*H641</f>
        <v>0</v>
      </c>
      <c r="U641" s="36"/>
      <c r="V641" s="36"/>
      <c r="W641" s="36"/>
      <c r="X641" s="36"/>
      <c r="Y641" s="36"/>
      <c r="Z641" s="36"/>
      <c r="AA641" s="36"/>
      <c r="AB641" s="36"/>
      <c r="AC641" s="36"/>
      <c r="AD641" s="36"/>
      <c r="AE641" s="36"/>
      <c r="AR641" s="181" t="s">
        <v>370</v>
      </c>
      <c r="AT641" s="181" t="s">
        <v>197</v>
      </c>
      <c r="AU641" s="181" t="s">
        <v>81</v>
      </c>
      <c r="AY641" s="19" t="s">
        <v>128</v>
      </c>
      <c r="BE641" s="182">
        <f>IF(N641="základní",J641,0)</f>
        <v>0</v>
      </c>
      <c r="BF641" s="182">
        <f>IF(N641="snížená",J641,0)</f>
        <v>0</v>
      </c>
      <c r="BG641" s="182">
        <f>IF(N641="zákl. přenesená",J641,0)</f>
        <v>0</v>
      </c>
      <c r="BH641" s="182">
        <f>IF(N641="sníž. přenesená",J641,0)</f>
        <v>0</v>
      </c>
      <c r="BI641" s="182">
        <f>IF(N641="nulová",J641,0)</f>
        <v>0</v>
      </c>
      <c r="BJ641" s="19" t="s">
        <v>79</v>
      </c>
      <c r="BK641" s="182">
        <f>ROUND(I641*H641,2)</f>
        <v>0</v>
      </c>
      <c r="BL641" s="19" t="s">
        <v>251</v>
      </c>
      <c r="BM641" s="181" t="s">
        <v>937</v>
      </c>
    </row>
    <row r="642" spans="1:65" s="2" customFormat="1" ht="11.25">
      <c r="A642" s="36"/>
      <c r="B642" s="37"/>
      <c r="C642" s="38"/>
      <c r="D642" s="183" t="s">
        <v>137</v>
      </c>
      <c r="E642" s="38"/>
      <c r="F642" s="184" t="s">
        <v>936</v>
      </c>
      <c r="G642" s="38"/>
      <c r="H642" s="38"/>
      <c r="I642" s="185"/>
      <c r="J642" s="38"/>
      <c r="K642" s="38"/>
      <c r="L642" s="41"/>
      <c r="M642" s="186"/>
      <c r="N642" s="187"/>
      <c r="O642" s="66"/>
      <c r="P642" s="66"/>
      <c r="Q642" s="66"/>
      <c r="R642" s="66"/>
      <c r="S642" s="66"/>
      <c r="T642" s="67"/>
      <c r="U642" s="36"/>
      <c r="V642" s="36"/>
      <c r="W642" s="36"/>
      <c r="X642" s="36"/>
      <c r="Y642" s="36"/>
      <c r="Z642" s="36"/>
      <c r="AA642" s="36"/>
      <c r="AB642" s="36"/>
      <c r="AC642" s="36"/>
      <c r="AD642" s="36"/>
      <c r="AE642" s="36"/>
      <c r="AT642" s="19" t="s">
        <v>137</v>
      </c>
      <c r="AU642" s="19" t="s">
        <v>81</v>
      </c>
    </row>
    <row r="643" spans="1:65" s="2" customFormat="1" ht="16.5" customHeight="1">
      <c r="A643" s="36"/>
      <c r="B643" s="37"/>
      <c r="C643" s="170" t="s">
        <v>938</v>
      </c>
      <c r="D643" s="170" t="s">
        <v>130</v>
      </c>
      <c r="E643" s="171" t="s">
        <v>939</v>
      </c>
      <c r="F643" s="172" t="s">
        <v>940</v>
      </c>
      <c r="G643" s="173" t="s">
        <v>312</v>
      </c>
      <c r="H643" s="174">
        <v>80</v>
      </c>
      <c r="I643" s="175"/>
      <c r="J643" s="176">
        <f>ROUND(I643*H643,2)</f>
        <v>0</v>
      </c>
      <c r="K643" s="172" t="s">
        <v>134</v>
      </c>
      <c r="L643" s="41"/>
      <c r="M643" s="177" t="s">
        <v>19</v>
      </c>
      <c r="N643" s="178" t="s">
        <v>45</v>
      </c>
      <c r="O643" s="66"/>
      <c r="P643" s="179">
        <f>O643*H643</f>
        <v>0</v>
      </c>
      <c r="Q643" s="179">
        <v>0</v>
      </c>
      <c r="R643" s="179">
        <f>Q643*H643</f>
        <v>0</v>
      </c>
      <c r="S643" s="179">
        <v>0</v>
      </c>
      <c r="T643" s="180">
        <f>S643*H643</f>
        <v>0</v>
      </c>
      <c r="U643" s="36"/>
      <c r="V643" s="36"/>
      <c r="W643" s="36"/>
      <c r="X643" s="36"/>
      <c r="Y643" s="36"/>
      <c r="Z643" s="36"/>
      <c r="AA643" s="36"/>
      <c r="AB643" s="36"/>
      <c r="AC643" s="36"/>
      <c r="AD643" s="36"/>
      <c r="AE643" s="36"/>
      <c r="AR643" s="181" t="s">
        <v>251</v>
      </c>
      <c r="AT643" s="181" t="s">
        <v>130</v>
      </c>
      <c r="AU643" s="181" t="s">
        <v>81</v>
      </c>
      <c r="AY643" s="19" t="s">
        <v>128</v>
      </c>
      <c r="BE643" s="182">
        <f>IF(N643="základní",J643,0)</f>
        <v>0</v>
      </c>
      <c r="BF643" s="182">
        <f>IF(N643="snížená",J643,0)</f>
        <v>0</v>
      </c>
      <c r="BG643" s="182">
        <f>IF(N643="zákl. přenesená",J643,0)</f>
        <v>0</v>
      </c>
      <c r="BH643" s="182">
        <f>IF(N643="sníž. přenesená",J643,0)</f>
        <v>0</v>
      </c>
      <c r="BI643" s="182">
        <f>IF(N643="nulová",J643,0)</f>
        <v>0</v>
      </c>
      <c r="BJ643" s="19" t="s">
        <v>79</v>
      </c>
      <c r="BK643" s="182">
        <f>ROUND(I643*H643,2)</f>
        <v>0</v>
      </c>
      <c r="BL643" s="19" t="s">
        <v>251</v>
      </c>
      <c r="BM643" s="181" t="s">
        <v>941</v>
      </c>
    </row>
    <row r="644" spans="1:65" s="2" customFormat="1" ht="11.25">
      <c r="A644" s="36"/>
      <c r="B644" s="37"/>
      <c r="C644" s="38"/>
      <c r="D644" s="183" t="s">
        <v>137</v>
      </c>
      <c r="E644" s="38"/>
      <c r="F644" s="184" t="s">
        <v>942</v>
      </c>
      <c r="G644" s="38"/>
      <c r="H644" s="38"/>
      <c r="I644" s="185"/>
      <c r="J644" s="38"/>
      <c r="K644" s="38"/>
      <c r="L644" s="41"/>
      <c r="M644" s="186"/>
      <c r="N644" s="187"/>
      <c r="O644" s="66"/>
      <c r="P644" s="66"/>
      <c r="Q644" s="66"/>
      <c r="R644" s="66"/>
      <c r="S644" s="66"/>
      <c r="T644" s="67"/>
      <c r="U644" s="36"/>
      <c r="V644" s="36"/>
      <c r="W644" s="36"/>
      <c r="X644" s="36"/>
      <c r="Y644" s="36"/>
      <c r="Z644" s="36"/>
      <c r="AA644" s="36"/>
      <c r="AB644" s="36"/>
      <c r="AC644" s="36"/>
      <c r="AD644" s="36"/>
      <c r="AE644" s="36"/>
      <c r="AT644" s="19" t="s">
        <v>137</v>
      </c>
      <c r="AU644" s="19" t="s">
        <v>81</v>
      </c>
    </row>
    <row r="645" spans="1:65" s="2" customFormat="1" ht="11.25">
      <c r="A645" s="36"/>
      <c r="B645" s="37"/>
      <c r="C645" s="38"/>
      <c r="D645" s="188" t="s">
        <v>139</v>
      </c>
      <c r="E645" s="38"/>
      <c r="F645" s="189" t="s">
        <v>943</v>
      </c>
      <c r="G645" s="38"/>
      <c r="H645" s="38"/>
      <c r="I645" s="185"/>
      <c r="J645" s="38"/>
      <c r="K645" s="38"/>
      <c r="L645" s="41"/>
      <c r="M645" s="186"/>
      <c r="N645" s="187"/>
      <c r="O645" s="66"/>
      <c r="P645" s="66"/>
      <c r="Q645" s="66"/>
      <c r="R645" s="66"/>
      <c r="S645" s="66"/>
      <c r="T645" s="67"/>
      <c r="U645" s="36"/>
      <c r="V645" s="36"/>
      <c r="W645" s="36"/>
      <c r="X645" s="36"/>
      <c r="Y645" s="36"/>
      <c r="Z645" s="36"/>
      <c r="AA645" s="36"/>
      <c r="AB645" s="36"/>
      <c r="AC645" s="36"/>
      <c r="AD645" s="36"/>
      <c r="AE645" s="36"/>
      <c r="AT645" s="19" t="s">
        <v>139</v>
      </c>
      <c r="AU645" s="19" t="s">
        <v>81</v>
      </c>
    </row>
    <row r="646" spans="1:65" s="13" customFormat="1" ht="11.25">
      <c r="B646" s="190"/>
      <c r="C646" s="191"/>
      <c r="D646" s="183" t="s">
        <v>141</v>
      </c>
      <c r="E646" s="192" t="s">
        <v>19</v>
      </c>
      <c r="F646" s="193" t="s">
        <v>944</v>
      </c>
      <c r="G646" s="191"/>
      <c r="H646" s="194">
        <v>80</v>
      </c>
      <c r="I646" s="195"/>
      <c r="J646" s="191"/>
      <c r="K646" s="191"/>
      <c r="L646" s="196"/>
      <c r="M646" s="197"/>
      <c r="N646" s="198"/>
      <c r="O646" s="198"/>
      <c r="P646" s="198"/>
      <c r="Q646" s="198"/>
      <c r="R646" s="198"/>
      <c r="S646" s="198"/>
      <c r="T646" s="199"/>
      <c r="AT646" s="200" t="s">
        <v>141</v>
      </c>
      <c r="AU646" s="200" t="s">
        <v>81</v>
      </c>
      <c r="AV646" s="13" t="s">
        <v>81</v>
      </c>
      <c r="AW646" s="13" t="s">
        <v>35</v>
      </c>
      <c r="AX646" s="13" t="s">
        <v>74</v>
      </c>
      <c r="AY646" s="200" t="s">
        <v>128</v>
      </c>
    </row>
    <row r="647" spans="1:65" s="14" customFormat="1" ht="11.25">
      <c r="B647" s="201"/>
      <c r="C647" s="202"/>
      <c r="D647" s="183" t="s">
        <v>141</v>
      </c>
      <c r="E647" s="203" t="s">
        <v>19</v>
      </c>
      <c r="F647" s="204" t="s">
        <v>143</v>
      </c>
      <c r="G647" s="202"/>
      <c r="H647" s="205">
        <v>80</v>
      </c>
      <c r="I647" s="206"/>
      <c r="J647" s="202"/>
      <c r="K647" s="202"/>
      <c r="L647" s="207"/>
      <c r="M647" s="208"/>
      <c r="N647" s="209"/>
      <c r="O647" s="209"/>
      <c r="P647" s="209"/>
      <c r="Q647" s="209"/>
      <c r="R647" s="209"/>
      <c r="S647" s="209"/>
      <c r="T647" s="210"/>
      <c r="AT647" s="211" t="s">
        <v>141</v>
      </c>
      <c r="AU647" s="211" t="s">
        <v>81</v>
      </c>
      <c r="AV647" s="14" t="s">
        <v>135</v>
      </c>
      <c r="AW647" s="14" t="s">
        <v>35</v>
      </c>
      <c r="AX647" s="14" t="s">
        <v>79</v>
      </c>
      <c r="AY647" s="211" t="s">
        <v>128</v>
      </c>
    </row>
    <row r="648" spans="1:65" s="2" customFormat="1" ht="16.5" customHeight="1">
      <c r="A648" s="36"/>
      <c r="B648" s="37"/>
      <c r="C648" s="170" t="s">
        <v>945</v>
      </c>
      <c r="D648" s="170" t="s">
        <v>130</v>
      </c>
      <c r="E648" s="171" t="s">
        <v>946</v>
      </c>
      <c r="F648" s="172" t="s">
        <v>947</v>
      </c>
      <c r="G648" s="173" t="s">
        <v>304</v>
      </c>
      <c r="H648" s="174">
        <v>184.75</v>
      </c>
      <c r="I648" s="175"/>
      <c r="J648" s="176">
        <f>ROUND(I648*H648,2)</f>
        <v>0</v>
      </c>
      <c r="K648" s="172" t="s">
        <v>134</v>
      </c>
      <c r="L648" s="41"/>
      <c r="M648" s="177" t="s">
        <v>19</v>
      </c>
      <c r="N648" s="178" t="s">
        <v>45</v>
      </c>
      <c r="O648" s="66"/>
      <c r="P648" s="179">
        <f>O648*H648</f>
        <v>0</v>
      </c>
      <c r="Q648" s="179">
        <v>0</v>
      </c>
      <c r="R648" s="179">
        <f>Q648*H648</f>
        <v>0</v>
      </c>
      <c r="S648" s="179">
        <v>1.4E-2</v>
      </c>
      <c r="T648" s="180">
        <f>S648*H648</f>
        <v>2.5865</v>
      </c>
      <c r="U648" s="36"/>
      <c r="V648" s="36"/>
      <c r="W648" s="36"/>
      <c r="X648" s="36"/>
      <c r="Y648" s="36"/>
      <c r="Z648" s="36"/>
      <c r="AA648" s="36"/>
      <c r="AB648" s="36"/>
      <c r="AC648" s="36"/>
      <c r="AD648" s="36"/>
      <c r="AE648" s="36"/>
      <c r="AR648" s="181" t="s">
        <v>251</v>
      </c>
      <c r="AT648" s="181" t="s">
        <v>130</v>
      </c>
      <c r="AU648" s="181" t="s">
        <v>81</v>
      </c>
      <c r="AY648" s="19" t="s">
        <v>128</v>
      </c>
      <c r="BE648" s="182">
        <f>IF(N648="základní",J648,0)</f>
        <v>0</v>
      </c>
      <c r="BF648" s="182">
        <f>IF(N648="snížená",J648,0)</f>
        <v>0</v>
      </c>
      <c r="BG648" s="182">
        <f>IF(N648="zákl. přenesená",J648,0)</f>
        <v>0</v>
      </c>
      <c r="BH648" s="182">
        <f>IF(N648="sníž. přenesená",J648,0)</f>
        <v>0</v>
      </c>
      <c r="BI648" s="182">
        <f>IF(N648="nulová",J648,0)</f>
        <v>0</v>
      </c>
      <c r="BJ648" s="19" t="s">
        <v>79</v>
      </c>
      <c r="BK648" s="182">
        <f>ROUND(I648*H648,2)</f>
        <v>0</v>
      </c>
      <c r="BL648" s="19" t="s">
        <v>251</v>
      </c>
      <c r="BM648" s="181" t="s">
        <v>948</v>
      </c>
    </row>
    <row r="649" spans="1:65" s="2" customFormat="1" ht="11.25">
      <c r="A649" s="36"/>
      <c r="B649" s="37"/>
      <c r="C649" s="38"/>
      <c r="D649" s="183" t="s">
        <v>137</v>
      </c>
      <c r="E649" s="38"/>
      <c r="F649" s="184" t="s">
        <v>949</v>
      </c>
      <c r="G649" s="38"/>
      <c r="H649" s="38"/>
      <c r="I649" s="185"/>
      <c r="J649" s="38"/>
      <c r="K649" s="38"/>
      <c r="L649" s="41"/>
      <c r="M649" s="186"/>
      <c r="N649" s="187"/>
      <c r="O649" s="66"/>
      <c r="P649" s="66"/>
      <c r="Q649" s="66"/>
      <c r="R649" s="66"/>
      <c r="S649" s="66"/>
      <c r="T649" s="67"/>
      <c r="U649" s="36"/>
      <c r="V649" s="36"/>
      <c r="W649" s="36"/>
      <c r="X649" s="36"/>
      <c r="Y649" s="36"/>
      <c r="Z649" s="36"/>
      <c r="AA649" s="36"/>
      <c r="AB649" s="36"/>
      <c r="AC649" s="36"/>
      <c r="AD649" s="36"/>
      <c r="AE649" s="36"/>
      <c r="AT649" s="19" t="s">
        <v>137</v>
      </c>
      <c r="AU649" s="19" t="s">
        <v>81</v>
      </c>
    </row>
    <row r="650" spans="1:65" s="2" customFormat="1" ht="11.25">
      <c r="A650" s="36"/>
      <c r="B650" s="37"/>
      <c r="C650" s="38"/>
      <c r="D650" s="188" t="s">
        <v>139</v>
      </c>
      <c r="E650" s="38"/>
      <c r="F650" s="189" t="s">
        <v>950</v>
      </c>
      <c r="G650" s="38"/>
      <c r="H650" s="38"/>
      <c r="I650" s="185"/>
      <c r="J650" s="38"/>
      <c r="K650" s="38"/>
      <c r="L650" s="41"/>
      <c r="M650" s="186"/>
      <c r="N650" s="187"/>
      <c r="O650" s="66"/>
      <c r="P650" s="66"/>
      <c r="Q650" s="66"/>
      <c r="R650" s="66"/>
      <c r="S650" s="66"/>
      <c r="T650" s="67"/>
      <c r="U650" s="36"/>
      <c r="V650" s="36"/>
      <c r="W650" s="36"/>
      <c r="X650" s="36"/>
      <c r="Y650" s="36"/>
      <c r="Z650" s="36"/>
      <c r="AA650" s="36"/>
      <c r="AB650" s="36"/>
      <c r="AC650" s="36"/>
      <c r="AD650" s="36"/>
      <c r="AE650" s="36"/>
      <c r="AT650" s="19" t="s">
        <v>139</v>
      </c>
      <c r="AU650" s="19" t="s">
        <v>81</v>
      </c>
    </row>
    <row r="651" spans="1:65" s="13" customFormat="1" ht="11.25">
      <c r="B651" s="190"/>
      <c r="C651" s="191"/>
      <c r="D651" s="183" t="s">
        <v>141</v>
      </c>
      <c r="E651" s="192" t="s">
        <v>19</v>
      </c>
      <c r="F651" s="193" t="s">
        <v>951</v>
      </c>
      <c r="G651" s="191"/>
      <c r="H651" s="194">
        <v>37.950000000000003</v>
      </c>
      <c r="I651" s="195"/>
      <c r="J651" s="191"/>
      <c r="K651" s="191"/>
      <c r="L651" s="196"/>
      <c r="M651" s="197"/>
      <c r="N651" s="198"/>
      <c r="O651" s="198"/>
      <c r="P651" s="198"/>
      <c r="Q651" s="198"/>
      <c r="R651" s="198"/>
      <c r="S651" s="198"/>
      <c r="T651" s="199"/>
      <c r="AT651" s="200" t="s">
        <v>141</v>
      </c>
      <c r="AU651" s="200" t="s">
        <v>81</v>
      </c>
      <c r="AV651" s="13" t="s">
        <v>81</v>
      </c>
      <c r="AW651" s="13" t="s">
        <v>35</v>
      </c>
      <c r="AX651" s="13" t="s">
        <v>74</v>
      </c>
      <c r="AY651" s="200" t="s">
        <v>128</v>
      </c>
    </row>
    <row r="652" spans="1:65" s="13" customFormat="1" ht="11.25">
      <c r="B652" s="190"/>
      <c r="C652" s="191"/>
      <c r="D652" s="183" t="s">
        <v>141</v>
      </c>
      <c r="E652" s="192" t="s">
        <v>19</v>
      </c>
      <c r="F652" s="193" t="s">
        <v>952</v>
      </c>
      <c r="G652" s="191"/>
      <c r="H652" s="194">
        <v>99.3</v>
      </c>
      <c r="I652" s="195"/>
      <c r="J652" s="191"/>
      <c r="K652" s="191"/>
      <c r="L652" s="196"/>
      <c r="M652" s="197"/>
      <c r="N652" s="198"/>
      <c r="O652" s="198"/>
      <c r="P652" s="198"/>
      <c r="Q652" s="198"/>
      <c r="R652" s="198"/>
      <c r="S652" s="198"/>
      <c r="T652" s="199"/>
      <c r="AT652" s="200" t="s">
        <v>141</v>
      </c>
      <c r="AU652" s="200" t="s">
        <v>81</v>
      </c>
      <c r="AV652" s="13" t="s">
        <v>81</v>
      </c>
      <c r="AW652" s="13" t="s">
        <v>35</v>
      </c>
      <c r="AX652" s="13" t="s">
        <v>74</v>
      </c>
      <c r="AY652" s="200" t="s">
        <v>128</v>
      </c>
    </row>
    <row r="653" spans="1:65" s="13" customFormat="1" ht="11.25">
      <c r="B653" s="190"/>
      <c r="C653" s="191"/>
      <c r="D653" s="183" t="s">
        <v>141</v>
      </c>
      <c r="E653" s="192" t="s">
        <v>19</v>
      </c>
      <c r="F653" s="193" t="s">
        <v>953</v>
      </c>
      <c r="G653" s="191"/>
      <c r="H653" s="194">
        <v>47.5</v>
      </c>
      <c r="I653" s="195"/>
      <c r="J653" s="191"/>
      <c r="K653" s="191"/>
      <c r="L653" s="196"/>
      <c r="M653" s="197"/>
      <c r="N653" s="198"/>
      <c r="O653" s="198"/>
      <c r="P653" s="198"/>
      <c r="Q653" s="198"/>
      <c r="R653" s="198"/>
      <c r="S653" s="198"/>
      <c r="T653" s="199"/>
      <c r="AT653" s="200" t="s">
        <v>141</v>
      </c>
      <c r="AU653" s="200" t="s">
        <v>81</v>
      </c>
      <c r="AV653" s="13" t="s">
        <v>81</v>
      </c>
      <c r="AW653" s="13" t="s">
        <v>35</v>
      </c>
      <c r="AX653" s="13" t="s">
        <v>74</v>
      </c>
      <c r="AY653" s="200" t="s">
        <v>128</v>
      </c>
    </row>
    <row r="654" spans="1:65" s="14" customFormat="1" ht="11.25">
      <c r="B654" s="201"/>
      <c r="C654" s="202"/>
      <c r="D654" s="183" t="s">
        <v>141</v>
      </c>
      <c r="E654" s="203" t="s">
        <v>19</v>
      </c>
      <c r="F654" s="204" t="s">
        <v>143</v>
      </c>
      <c r="G654" s="202"/>
      <c r="H654" s="205">
        <v>184.75</v>
      </c>
      <c r="I654" s="206"/>
      <c r="J654" s="202"/>
      <c r="K654" s="202"/>
      <c r="L654" s="207"/>
      <c r="M654" s="208"/>
      <c r="N654" s="209"/>
      <c r="O654" s="209"/>
      <c r="P654" s="209"/>
      <c r="Q654" s="209"/>
      <c r="R654" s="209"/>
      <c r="S654" s="209"/>
      <c r="T654" s="210"/>
      <c r="AT654" s="211" t="s">
        <v>141</v>
      </c>
      <c r="AU654" s="211" t="s">
        <v>81</v>
      </c>
      <c r="AV654" s="14" t="s">
        <v>135</v>
      </c>
      <c r="AW654" s="14" t="s">
        <v>35</v>
      </c>
      <c r="AX654" s="14" t="s">
        <v>79</v>
      </c>
      <c r="AY654" s="211" t="s">
        <v>128</v>
      </c>
    </row>
    <row r="655" spans="1:65" s="2" customFormat="1" ht="16.5" customHeight="1">
      <c r="A655" s="36"/>
      <c r="B655" s="37"/>
      <c r="C655" s="170" t="s">
        <v>954</v>
      </c>
      <c r="D655" s="170" t="s">
        <v>130</v>
      </c>
      <c r="E655" s="171" t="s">
        <v>955</v>
      </c>
      <c r="F655" s="172" t="s">
        <v>956</v>
      </c>
      <c r="G655" s="173" t="s">
        <v>304</v>
      </c>
      <c r="H655" s="174">
        <v>108</v>
      </c>
      <c r="I655" s="175"/>
      <c r="J655" s="176">
        <f>ROUND(I655*H655,2)</f>
        <v>0</v>
      </c>
      <c r="K655" s="172" t="s">
        <v>134</v>
      </c>
      <c r="L655" s="41"/>
      <c r="M655" s="177" t="s">
        <v>19</v>
      </c>
      <c r="N655" s="178" t="s">
        <v>45</v>
      </c>
      <c r="O655" s="66"/>
      <c r="P655" s="179">
        <f>O655*H655</f>
        <v>0</v>
      </c>
      <c r="Q655" s="179">
        <v>0</v>
      </c>
      <c r="R655" s="179">
        <f>Q655*H655</f>
        <v>0</v>
      </c>
      <c r="S655" s="179">
        <v>0</v>
      </c>
      <c r="T655" s="180">
        <f>S655*H655</f>
        <v>0</v>
      </c>
      <c r="U655" s="36"/>
      <c r="V655" s="36"/>
      <c r="W655" s="36"/>
      <c r="X655" s="36"/>
      <c r="Y655" s="36"/>
      <c r="Z655" s="36"/>
      <c r="AA655" s="36"/>
      <c r="AB655" s="36"/>
      <c r="AC655" s="36"/>
      <c r="AD655" s="36"/>
      <c r="AE655" s="36"/>
      <c r="AR655" s="181" t="s">
        <v>251</v>
      </c>
      <c r="AT655" s="181" t="s">
        <v>130</v>
      </c>
      <c r="AU655" s="181" t="s">
        <v>81</v>
      </c>
      <c r="AY655" s="19" t="s">
        <v>128</v>
      </c>
      <c r="BE655" s="182">
        <f>IF(N655="základní",J655,0)</f>
        <v>0</v>
      </c>
      <c r="BF655" s="182">
        <f>IF(N655="snížená",J655,0)</f>
        <v>0</v>
      </c>
      <c r="BG655" s="182">
        <f>IF(N655="zákl. přenesená",J655,0)</f>
        <v>0</v>
      </c>
      <c r="BH655" s="182">
        <f>IF(N655="sníž. přenesená",J655,0)</f>
        <v>0</v>
      </c>
      <c r="BI655" s="182">
        <f>IF(N655="nulová",J655,0)</f>
        <v>0</v>
      </c>
      <c r="BJ655" s="19" t="s">
        <v>79</v>
      </c>
      <c r="BK655" s="182">
        <f>ROUND(I655*H655,2)</f>
        <v>0</v>
      </c>
      <c r="BL655" s="19" t="s">
        <v>251</v>
      </c>
      <c r="BM655" s="181" t="s">
        <v>957</v>
      </c>
    </row>
    <row r="656" spans="1:65" s="2" customFormat="1" ht="19.5">
      <c r="A656" s="36"/>
      <c r="B656" s="37"/>
      <c r="C656" s="38"/>
      <c r="D656" s="183" t="s">
        <v>137</v>
      </c>
      <c r="E656" s="38"/>
      <c r="F656" s="184" t="s">
        <v>958</v>
      </c>
      <c r="G656" s="38"/>
      <c r="H656" s="38"/>
      <c r="I656" s="185"/>
      <c r="J656" s="38"/>
      <c r="K656" s="38"/>
      <c r="L656" s="41"/>
      <c r="M656" s="186"/>
      <c r="N656" s="187"/>
      <c r="O656" s="66"/>
      <c r="P656" s="66"/>
      <c r="Q656" s="66"/>
      <c r="R656" s="66"/>
      <c r="S656" s="66"/>
      <c r="T656" s="67"/>
      <c r="U656" s="36"/>
      <c r="V656" s="36"/>
      <c r="W656" s="36"/>
      <c r="X656" s="36"/>
      <c r="Y656" s="36"/>
      <c r="Z656" s="36"/>
      <c r="AA656" s="36"/>
      <c r="AB656" s="36"/>
      <c r="AC656" s="36"/>
      <c r="AD656" s="36"/>
      <c r="AE656" s="36"/>
      <c r="AT656" s="19" t="s">
        <v>137</v>
      </c>
      <c r="AU656" s="19" t="s">
        <v>81</v>
      </c>
    </row>
    <row r="657" spans="1:65" s="2" customFormat="1" ht="11.25">
      <c r="A657" s="36"/>
      <c r="B657" s="37"/>
      <c r="C657" s="38"/>
      <c r="D657" s="188" t="s">
        <v>139</v>
      </c>
      <c r="E657" s="38"/>
      <c r="F657" s="189" t="s">
        <v>959</v>
      </c>
      <c r="G657" s="38"/>
      <c r="H657" s="38"/>
      <c r="I657" s="185"/>
      <c r="J657" s="38"/>
      <c r="K657" s="38"/>
      <c r="L657" s="41"/>
      <c r="M657" s="186"/>
      <c r="N657" s="187"/>
      <c r="O657" s="66"/>
      <c r="P657" s="66"/>
      <c r="Q657" s="66"/>
      <c r="R657" s="66"/>
      <c r="S657" s="66"/>
      <c r="T657" s="67"/>
      <c r="U657" s="36"/>
      <c r="V657" s="36"/>
      <c r="W657" s="36"/>
      <c r="X657" s="36"/>
      <c r="Y657" s="36"/>
      <c r="Z657" s="36"/>
      <c r="AA657" s="36"/>
      <c r="AB657" s="36"/>
      <c r="AC657" s="36"/>
      <c r="AD657" s="36"/>
      <c r="AE657" s="36"/>
      <c r="AT657" s="19" t="s">
        <v>139</v>
      </c>
      <c r="AU657" s="19" t="s">
        <v>81</v>
      </c>
    </row>
    <row r="658" spans="1:65" s="15" customFormat="1" ht="11.25">
      <c r="B658" s="212"/>
      <c r="C658" s="213"/>
      <c r="D658" s="183" t="s">
        <v>141</v>
      </c>
      <c r="E658" s="214" t="s">
        <v>19</v>
      </c>
      <c r="F658" s="215" t="s">
        <v>960</v>
      </c>
      <c r="G658" s="213"/>
      <c r="H658" s="214" t="s">
        <v>19</v>
      </c>
      <c r="I658" s="216"/>
      <c r="J658" s="213"/>
      <c r="K658" s="213"/>
      <c r="L658" s="217"/>
      <c r="M658" s="218"/>
      <c r="N658" s="219"/>
      <c r="O658" s="219"/>
      <c r="P658" s="219"/>
      <c r="Q658" s="219"/>
      <c r="R658" s="219"/>
      <c r="S658" s="219"/>
      <c r="T658" s="220"/>
      <c r="AT658" s="221" t="s">
        <v>141</v>
      </c>
      <c r="AU658" s="221" t="s">
        <v>81</v>
      </c>
      <c r="AV658" s="15" t="s">
        <v>79</v>
      </c>
      <c r="AW658" s="15" t="s">
        <v>35</v>
      </c>
      <c r="AX658" s="15" t="s">
        <v>74</v>
      </c>
      <c r="AY658" s="221" t="s">
        <v>128</v>
      </c>
    </row>
    <row r="659" spans="1:65" s="13" customFormat="1" ht="11.25">
      <c r="B659" s="190"/>
      <c r="C659" s="191"/>
      <c r="D659" s="183" t="s">
        <v>141</v>
      </c>
      <c r="E659" s="192" t="s">
        <v>19</v>
      </c>
      <c r="F659" s="193" t="s">
        <v>961</v>
      </c>
      <c r="G659" s="191"/>
      <c r="H659" s="194">
        <v>106.2</v>
      </c>
      <c r="I659" s="195"/>
      <c r="J659" s="191"/>
      <c r="K659" s="191"/>
      <c r="L659" s="196"/>
      <c r="M659" s="197"/>
      <c r="N659" s="198"/>
      <c r="O659" s="198"/>
      <c r="P659" s="198"/>
      <c r="Q659" s="198"/>
      <c r="R659" s="198"/>
      <c r="S659" s="198"/>
      <c r="T659" s="199"/>
      <c r="AT659" s="200" t="s">
        <v>141</v>
      </c>
      <c r="AU659" s="200" t="s">
        <v>81</v>
      </c>
      <c r="AV659" s="13" t="s">
        <v>81</v>
      </c>
      <c r="AW659" s="13" t="s">
        <v>35</v>
      </c>
      <c r="AX659" s="13" t="s">
        <v>74</v>
      </c>
      <c r="AY659" s="200" t="s">
        <v>128</v>
      </c>
    </row>
    <row r="660" spans="1:65" s="15" customFormat="1" ht="11.25">
      <c r="B660" s="212"/>
      <c r="C660" s="213"/>
      <c r="D660" s="183" t="s">
        <v>141</v>
      </c>
      <c r="E660" s="214" t="s">
        <v>19</v>
      </c>
      <c r="F660" s="215" t="s">
        <v>962</v>
      </c>
      <c r="G660" s="213"/>
      <c r="H660" s="214" t="s">
        <v>19</v>
      </c>
      <c r="I660" s="216"/>
      <c r="J660" s="213"/>
      <c r="K660" s="213"/>
      <c r="L660" s="217"/>
      <c r="M660" s="218"/>
      <c r="N660" s="219"/>
      <c r="O660" s="219"/>
      <c r="P660" s="219"/>
      <c r="Q660" s="219"/>
      <c r="R660" s="219"/>
      <c r="S660" s="219"/>
      <c r="T660" s="220"/>
      <c r="AT660" s="221" t="s">
        <v>141</v>
      </c>
      <c r="AU660" s="221" t="s">
        <v>81</v>
      </c>
      <c r="AV660" s="15" t="s">
        <v>79</v>
      </c>
      <c r="AW660" s="15" t="s">
        <v>35</v>
      </c>
      <c r="AX660" s="15" t="s">
        <v>74</v>
      </c>
      <c r="AY660" s="221" t="s">
        <v>128</v>
      </c>
    </row>
    <row r="661" spans="1:65" s="13" customFormat="1" ht="11.25">
      <c r="B661" s="190"/>
      <c r="C661" s="191"/>
      <c r="D661" s="183" t="s">
        <v>141</v>
      </c>
      <c r="E661" s="192" t="s">
        <v>19</v>
      </c>
      <c r="F661" s="193" t="s">
        <v>963</v>
      </c>
      <c r="G661" s="191"/>
      <c r="H661" s="194">
        <v>1.8</v>
      </c>
      <c r="I661" s="195"/>
      <c r="J661" s="191"/>
      <c r="K661" s="191"/>
      <c r="L661" s="196"/>
      <c r="M661" s="197"/>
      <c r="N661" s="198"/>
      <c r="O661" s="198"/>
      <c r="P661" s="198"/>
      <c r="Q661" s="198"/>
      <c r="R661" s="198"/>
      <c r="S661" s="198"/>
      <c r="T661" s="199"/>
      <c r="AT661" s="200" t="s">
        <v>141</v>
      </c>
      <c r="AU661" s="200" t="s">
        <v>81</v>
      </c>
      <c r="AV661" s="13" t="s">
        <v>81</v>
      </c>
      <c r="AW661" s="13" t="s">
        <v>35</v>
      </c>
      <c r="AX661" s="13" t="s">
        <v>74</v>
      </c>
      <c r="AY661" s="200" t="s">
        <v>128</v>
      </c>
    </row>
    <row r="662" spans="1:65" s="14" customFormat="1" ht="11.25">
      <c r="B662" s="201"/>
      <c r="C662" s="202"/>
      <c r="D662" s="183" t="s">
        <v>141</v>
      </c>
      <c r="E662" s="203" t="s">
        <v>19</v>
      </c>
      <c r="F662" s="204" t="s">
        <v>143</v>
      </c>
      <c r="G662" s="202"/>
      <c r="H662" s="205">
        <v>108</v>
      </c>
      <c r="I662" s="206"/>
      <c r="J662" s="202"/>
      <c r="K662" s="202"/>
      <c r="L662" s="207"/>
      <c r="M662" s="208"/>
      <c r="N662" s="209"/>
      <c r="O662" s="209"/>
      <c r="P662" s="209"/>
      <c r="Q662" s="209"/>
      <c r="R662" s="209"/>
      <c r="S662" s="209"/>
      <c r="T662" s="210"/>
      <c r="AT662" s="211" t="s">
        <v>141</v>
      </c>
      <c r="AU662" s="211" t="s">
        <v>81</v>
      </c>
      <c r="AV662" s="14" t="s">
        <v>135</v>
      </c>
      <c r="AW662" s="14" t="s">
        <v>35</v>
      </c>
      <c r="AX662" s="14" t="s">
        <v>79</v>
      </c>
      <c r="AY662" s="211" t="s">
        <v>128</v>
      </c>
    </row>
    <row r="663" spans="1:65" s="2" customFormat="1" ht="16.5" customHeight="1">
      <c r="A663" s="36"/>
      <c r="B663" s="37"/>
      <c r="C663" s="222" t="s">
        <v>964</v>
      </c>
      <c r="D663" s="222" t="s">
        <v>197</v>
      </c>
      <c r="E663" s="223" t="s">
        <v>965</v>
      </c>
      <c r="F663" s="224" t="s">
        <v>966</v>
      </c>
      <c r="G663" s="225" t="s">
        <v>133</v>
      </c>
      <c r="H663" s="226">
        <v>1.0009999999999999</v>
      </c>
      <c r="I663" s="227"/>
      <c r="J663" s="228">
        <f>ROUND(I663*H663,2)</f>
        <v>0</v>
      </c>
      <c r="K663" s="224" t="s">
        <v>134</v>
      </c>
      <c r="L663" s="229"/>
      <c r="M663" s="230" t="s">
        <v>19</v>
      </c>
      <c r="N663" s="231" t="s">
        <v>45</v>
      </c>
      <c r="O663" s="66"/>
      <c r="P663" s="179">
        <f>O663*H663</f>
        <v>0</v>
      </c>
      <c r="Q663" s="179">
        <v>0.55000000000000004</v>
      </c>
      <c r="R663" s="179">
        <f>Q663*H663</f>
        <v>0.55054999999999998</v>
      </c>
      <c r="S663" s="179">
        <v>0</v>
      </c>
      <c r="T663" s="180">
        <f>S663*H663</f>
        <v>0</v>
      </c>
      <c r="U663" s="36"/>
      <c r="V663" s="36"/>
      <c r="W663" s="36"/>
      <c r="X663" s="36"/>
      <c r="Y663" s="36"/>
      <c r="Z663" s="36"/>
      <c r="AA663" s="36"/>
      <c r="AB663" s="36"/>
      <c r="AC663" s="36"/>
      <c r="AD663" s="36"/>
      <c r="AE663" s="36"/>
      <c r="AR663" s="181" t="s">
        <v>370</v>
      </c>
      <c r="AT663" s="181" t="s">
        <v>197</v>
      </c>
      <c r="AU663" s="181" t="s">
        <v>81</v>
      </c>
      <c r="AY663" s="19" t="s">
        <v>128</v>
      </c>
      <c r="BE663" s="182">
        <f>IF(N663="základní",J663,0)</f>
        <v>0</v>
      </c>
      <c r="BF663" s="182">
        <f>IF(N663="snížená",J663,0)</f>
        <v>0</v>
      </c>
      <c r="BG663" s="182">
        <f>IF(N663="zákl. přenesená",J663,0)</f>
        <v>0</v>
      </c>
      <c r="BH663" s="182">
        <f>IF(N663="sníž. přenesená",J663,0)</f>
        <v>0</v>
      </c>
      <c r="BI663" s="182">
        <f>IF(N663="nulová",J663,0)</f>
        <v>0</v>
      </c>
      <c r="BJ663" s="19" t="s">
        <v>79</v>
      </c>
      <c r="BK663" s="182">
        <f>ROUND(I663*H663,2)</f>
        <v>0</v>
      </c>
      <c r="BL663" s="19" t="s">
        <v>251</v>
      </c>
      <c r="BM663" s="181" t="s">
        <v>967</v>
      </c>
    </row>
    <row r="664" spans="1:65" s="2" customFormat="1" ht="11.25">
      <c r="A664" s="36"/>
      <c r="B664" s="37"/>
      <c r="C664" s="38"/>
      <c r="D664" s="183" t="s">
        <v>137</v>
      </c>
      <c r="E664" s="38"/>
      <c r="F664" s="184" t="s">
        <v>966</v>
      </c>
      <c r="G664" s="38"/>
      <c r="H664" s="38"/>
      <c r="I664" s="185"/>
      <c r="J664" s="38"/>
      <c r="K664" s="38"/>
      <c r="L664" s="41"/>
      <c r="M664" s="186"/>
      <c r="N664" s="187"/>
      <c r="O664" s="66"/>
      <c r="P664" s="66"/>
      <c r="Q664" s="66"/>
      <c r="R664" s="66"/>
      <c r="S664" s="66"/>
      <c r="T664" s="67"/>
      <c r="U664" s="36"/>
      <c r="V664" s="36"/>
      <c r="W664" s="36"/>
      <c r="X664" s="36"/>
      <c r="Y664" s="36"/>
      <c r="Z664" s="36"/>
      <c r="AA664" s="36"/>
      <c r="AB664" s="36"/>
      <c r="AC664" s="36"/>
      <c r="AD664" s="36"/>
      <c r="AE664" s="36"/>
      <c r="AT664" s="19" t="s">
        <v>137</v>
      </c>
      <c r="AU664" s="19" t="s">
        <v>81</v>
      </c>
    </row>
    <row r="665" spans="1:65" s="15" customFormat="1" ht="11.25">
      <c r="B665" s="212"/>
      <c r="C665" s="213"/>
      <c r="D665" s="183" t="s">
        <v>141</v>
      </c>
      <c r="E665" s="214" t="s">
        <v>19</v>
      </c>
      <c r="F665" s="215" t="s">
        <v>960</v>
      </c>
      <c r="G665" s="213"/>
      <c r="H665" s="214" t="s">
        <v>19</v>
      </c>
      <c r="I665" s="216"/>
      <c r="J665" s="213"/>
      <c r="K665" s="213"/>
      <c r="L665" s="217"/>
      <c r="M665" s="218"/>
      <c r="N665" s="219"/>
      <c r="O665" s="219"/>
      <c r="P665" s="219"/>
      <c r="Q665" s="219"/>
      <c r="R665" s="219"/>
      <c r="S665" s="219"/>
      <c r="T665" s="220"/>
      <c r="AT665" s="221" t="s">
        <v>141</v>
      </c>
      <c r="AU665" s="221" t="s">
        <v>81</v>
      </c>
      <c r="AV665" s="15" t="s">
        <v>79</v>
      </c>
      <c r="AW665" s="15" t="s">
        <v>35</v>
      </c>
      <c r="AX665" s="15" t="s">
        <v>74</v>
      </c>
      <c r="AY665" s="221" t="s">
        <v>128</v>
      </c>
    </row>
    <row r="666" spans="1:65" s="13" customFormat="1" ht="11.25">
      <c r="B666" s="190"/>
      <c r="C666" s="191"/>
      <c r="D666" s="183" t="s">
        <v>141</v>
      </c>
      <c r="E666" s="192" t="s">
        <v>19</v>
      </c>
      <c r="F666" s="193" t="s">
        <v>968</v>
      </c>
      <c r="G666" s="191"/>
      <c r="H666" s="194">
        <v>0.98099999999999998</v>
      </c>
      <c r="I666" s="195"/>
      <c r="J666" s="191"/>
      <c r="K666" s="191"/>
      <c r="L666" s="196"/>
      <c r="M666" s="197"/>
      <c r="N666" s="198"/>
      <c r="O666" s="198"/>
      <c r="P666" s="198"/>
      <c r="Q666" s="198"/>
      <c r="R666" s="198"/>
      <c r="S666" s="198"/>
      <c r="T666" s="199"/>
      <c r="AT666" s="200" t="s">
        <v>141</v>
      </c>
      <c r="AU666" s="200" t="s">
        <v>81</v>
      </c>
      <c r="AV666" s="13" t="s">
        <v>81</v>
      </c>
      <c r="AW666" s="13" t="s">
        <v>35</v>
      </c>
      <c r="AX666" s="13" t="s">
        <v>74</v>
      </c>
      <c r="AY666" s="200" t="s">
        <v>128</v>
      </c>
    </row>
    <row r="667" spans="1:65" s="15" customFormat="1" ht="11.25">
      <c r="B667" s="212"/>
      <c r="C667" s="213"/>
      <c r="D667" s="183" t="s">
        <v>141</v>
      </c>
      <c r="E667" s="214" t="s">
        <v>19</v>
      </c>
      <c r="F667" s="215" t="s">
        <v>962</v>
      </c>
      <c r="G667" s="213"/>
      <c r="H667" s="214" t="s">
        <v>19</v>
      </c>
      <c r="I667" s="216"/>
      <c r="J667" s="213"/>
      <c r="K667" s="213"/>
      <c r="L667" s="217"/>
      <c r="M667" s="218"/>
      <c r="N667" s="219"/>
      <c r="O667" s="219"/>
      <c r="P667" s="219"/>
      <c r="Q667" s="219"/>
      <c r="R667" s="219"/>
      <c r="S667" s="219"/>
      <c r="T667" s="220"/>
      <c r="AT667" s="221" t="s">
        <v>141</v>
      </c>
      <c r="AU667" s="221" t="s">
        <v>81</v>
      </c>
      <c r="AV667" s="15" t="s">
        <v>79</v>
      </c>
      <c r="AW667" s="15" t="s">
        <v>35</v>
      </c>
      <c r="AX667" s="15" t="s">
        <v>74</v>
      </c>
      <c r="AY667" s="221" t="s">
        <v>128</v>
      </c>
    </row>
    <row r="668" spans="1:65" s="13" customFormat="1" ht="11.25">
      <c r="B668" s="190"/>
      <c r="C668" s="191"/>
      <c r="D668" s="183" t="s">
        <v>141</v>
      </c>
      <c r="E668" s="192" t="s">
        <v>19</v>
      </c>
      <c r="F668" s="193" t="s">
        <v>969</v>
      </c>
      <c r="G668" s="191"/>
      <c r="H668" s="194">
        <v>0.02</v>
      </c>
      <c r="I668" s="195"/>
      <c r="J668" s="191"/>
      <c r="K668" s="191"/>
      <c r="L668" s="196"/>
      <c r="M668" s="197"/>
      <c r="N668" s="198"/>
      <c r="O668" s="198"/>
      <c r="P668" s="198"/>
      <c r="Q668" s="198"/>
      <c r="R668" s="198"/>
      <c r="S668" s="198"/>
      <c r="T668" s="199"/>
      <c r="AT668" s="200" t="s">
        <v>141</v>
      </c>
      <c r="AU668" s="200" t="s">
        <v>81</v>
      </c>
      <c r="AV668" s="13" t="s">
        <v>81</v>
      </c>
      <c r="AW668" s="13" t="s">
        <v>35</v>
      </c>
      <c r="AX668" s="13" t="s">
        <v>74</v>
      </c>
      <c r="AY668" s="200" t="s">
        <v>128</v>
      </c>
    </row>
    <row r="669" spans="1:65" s="14" customFormat="1" ht="11.25">
      <c r="B669" s="201"/>
      <c r="C669" s="202"/>
      <c r="D669" s="183" t="s">
        <v>141</v>
      </c>
      <c r="E669" s="203" t="s">
        <v>19</v>
      </c>
      <c r="F669" s="204" t="s">
        <v>143</v>
      </c>
      <c r="G669" s="202"/>
      <c r="H669" s="205">
        <v>1.0009999999999999</v>
      </c>
      <c r="I669" s="206"/>
      <c r="J669" s="202"/>
      <c r="K669" s="202"/>
      <c r="L669" s="207"/>
      <c r="M669" s="208"/>
      <c r="N669" s="209"/>
      <c r="O669" s="209"/>
      <c r="P669" s="209"/>
      <c r="Q669" s="209"/>
      <c r="R669" s="209"/>
      <c r="S669" s="209"/>
      <c r="T669" s="210"/>
      <c r="AT669" s="211" t="s">
        <v>141</v>
      </c>
      <c r="AU669" s="211" t="s">
        <v>81</v>
      </c>
      <c r="AV669" s="14" t="s">
        <v>135</v>
      </c>
      <c r="AW669" s="14" t="s">
        <v>35</v>
      </c>
      <c r="AX669" s="14" t="s">
        <v>79</v>
      </c>
      <c r="AY669" s="211" t="s">
        <v>128</v>
      </c>
    </row>
    <row r="670" spans="1:65" s="2" customFormat="1" ht="16.5" customHeight="1">
      <c r="A670" s="36"/>
      <c r="B670" s="37"/>
      <c r="C670" s="170" t="s">
        <v>970</v>
      </c>
      <c r="D670" s="170" t="s">
        <v>130</v>
      </c>
      <c r="E670" s="171" t="s">
        <v>971</v>
      </c>
      <c r="F670" s="172" t="s">
        <v>972</v>
      </c>
      <c r="G670" s="173" t="s">
        <v>304</v>
      </c>
      <c r="H670" s="174">
        <v>240.4</v>
      </c>
      <c r="I670" s="175"/>
      <c r="J670" s="176">
        <f>ROUND(I670*H670,2)</f>
        <v>0</v>
      </c>
      <c r="K670" s="172" t="s">
        <v>134</v>
      </c>
      <c r="L670" s="41"/>
      <c r="M670" s="177" t="s">
        <v>19</v>
      </c>
      <c r="N670" s="178" t="s">
        <v>45</v>
      </c>
      <c r="O670" s="66"/>
      <c r="P670" s="179">
        <f>O670*H670</f>
        <v>0</v>
      </c>
      <c r="Q670" s="179">
        <v>0</v>
      </c>
      <c r="R670" s="179">
        <f>Q670*H670</f>
        <v>0</v>
      </c>
      <c r="S670" s="179">
        <v>0</v>
      </c>
      <c r="T670" s="180">
        <f>S670*H670</f>
        <v>0</v>
      </c>
      <c r="U670" s="36"/>
      <c r="V670" s="36"/>
      <c r="W670" s="36"/>
      <c r="X670" s="36"/>
      <c r="Y670" s="36"/>
      <c r="Z670" s="36"/>
      <c r="AA670" s="36"/>
      <c r="AB670" s="36"/>
      <c r="AC670" s="36"/>
      <c r="AD670" s="36"/>
      <c r="AE670" s="36"/>
      <c r="AR670" s="181" t="s">
        <v>251</v>
      </c>
      <c r="AT670" s="181" t="s">
        <v>130</v>
      </c>
      <c r="AU670" s="181" t="s">
        <v>81</v>
      </c>
      <c r="AY670" s="19" t="s">
        <v>128</v>
      </c>
      <c r="BE670" s="182">
        <f>IF(N670="základní",J670,0)</f>
        <v>0</v>
      </c>
      <c r="BF670" s="182">
        <f>IF(N670="snížená",J670,0)</f>
        <v>0</v>
      </c>
      <c r="BG670" s="182">
        <f>IF(N670="zákl. přenesená",J670,0)</f>
        <v>0</v>
      </c>
      <c r="BH670" s="182">
        <f>IF(N670="sníž. přenesená",J670,0)</f>
        <v>0</v>
      </c>
      <c r="BI670" s="182">
        <f>IF(N670="nulová",J670,0)</f>
        <v>0</v>
      </c>
      <c r="BJ670" s="19" t="s">
        <v>79</v>
      </c>
      <c r="BK670" s="182">
        <f>ROUND(I670*H670,2)</f>
        <v>0</v>
      </c>
      <c r="BL670" s="19" t="s">
        <v>251</v>
      </c>
      <c r="BM670" s="181" t="s">
        <v>973</v>
      </c>
    </row>
    <row r="671" spans="1:65" s="2" customFormat="1" ht="19.5">
      <c r="A671" s="36"/>
      <c r="B671" s="37"/>
      <c r="C671" s="38"/>
      <c r="D671" s="183" t="s">
        <v>137</v>
      </c>
      <c r="E671" s="38"/>
      <c r="F671" s="184" t="s">
        <v>974</v>
      </c>
      <c r="G671" s="38"/>
      <c r="H671" s="38"/>
      <c r="I671" s="185"/>
      <c r="J671" s="38"/>
      <c r="K671" s="38"/>
      <c r="L671" s="41"/>
      <c r="M671" s="186"/>
      <c r="N671" s="187"/>
      <c r="O671" s="66"/>
      <c r="P671" s="66"/>
      <c r="Q671" s="66"/>
      <c r="R671" s="66"/>
      <c r="S671" s="66"/>
      <c r="T671" s="67"/>
      <c r="U671" s="36"/>
      <c r="V671" s="36"/>
      <c r="W671" s="36"/>
      <c r="X671" s="36"/>
      <c r="Y671" s="36"/>
      <c r="Z671" s="36"/>
      <c r="AA671" s="36"/>
      <c r="AB671" s="36"/>
      <c r="AC671" s="36"/>
      <c r="AD671" s="36"/>
      <c r="AE671" s="36"/>
      <c r="AT671" s="19" t="s">
        <v>137</v>
      </c>
      <c r="AU671" s="19" t="s">
        <v>81</v>
      </c>
    </row>
    <row r="672" spans="1:65" s="2" customFormat="1" ht="11.25">
      <c r="A672" s="36"/>
      <c r="B672" s="37"/>
      <c r="C672" s="38"/>
      <c r="D672" s="188" t="s">
        <v>139</v>
      </c>
      <c r="E672" s="38"/>
      <c r="F672" s="189" t="s">
        <v>975</v>
      </c>
      <c r="G672" s="38"/>
      <c r="H672" s="38"/>
      <c r="I672" s="185"/>
      <c r="J672" s="38"/>
      <c r="K672" s="38"/>
      <c r="L672" s="41"/>
      <c r="M672" s="186"/>
      <c r="N672" s="187"/>
      <c r="O672" s="66"/>
      <c r="P672" s="66"/>
      <c r="Q672" s="66"/>
      <c r="R672" s="66"/>
      <c r="S672" s="66"/>
      <c r="T672" s="67"/>
      <c r="U672" s="36"/>
      <c r="V672" s="36"/>
      <c r="W672" s="36"/>
      <c r="X672" s="36"/>
      <c r="Y672" s="36"/>
      <c r="Z672" s="36"/>
      <c r="AA672" s="36"/>
      <c r="AB672" s="36"/>
      <c r="AC672" s="36"/>
      <c r="AD672" s="36"/>
      <c r="AE672" s="36"/>
      <c r="AT672" s="19" t="s">
        <v>139</v>
      </c>
      <c r="AU672" s="19" t="s">
        <v>81</v>
      </c>
    </row>
    <row r="673" spans="1:65" s="15" customFormat="1" ht="11.25">
      <c r="B673" s="212"/>
      <c r="C673" s="213"/>
      <c r="D673" s="183" t="s">
        <v>141</v>
      </c>
      <c r="E673" s="214" t="s">
        <v>19</v>
      </c>
      <c r="F673" s="215" t="s">
        <v>976</v>
      </c>
      <c r="G673" s="213"/>
      <c r="H673" s="214" t="s">
        <v>19</v>
      </c>
      <c r="I673" s="216"/>
      <c r="J673" s="213"/>
      <c r="K673" s="213"/>
      <c r="L673" s="217"/>
      <c r="M673" s="218"/>
      <c r="N673" s="219"/>
      <c r="O673" s="219"/>
      <c r="P673" s="219"/>
      <c r="Q673" s="219"/>
      <c r="R673" s="219"/>
      <c r="S673" s="219"/>
      <c r="T673" s="220"/>
      <c r="AT673" s="221" t="s">
        <v>141</v>
      </c>
      <c r="AU673" s="221" t="s">
        <v>81</v>
      </c>
      <c r="AV673" s="15" t="s">
        <v>79</v>
      </c>
      <c r="AW673" s="15" t="s">
        <v>35</v>
      </c>
      <c r="AX673" s="15" t="s">
        <v>74</v>
      </c>
      <c r="AY673" s="221" t="s">
        <v>128</v>
      </c>
    </row>
    <row r="674" spans="1:65" s="13" customFormat="1" ht="11.25">
      <c r="B674" s="190"/>
      <c r="C674" s="191"/>
      <c r="D674" s="183" t="s">
        <v>141</v>
      </c>
      <c r="E674" s="192" t="s">
        <v>19</v>
      </c>
      <c r="F674" s="193" t="s">
        <v>977</v>
      </c>
      <c r="G674" s="191"/>
      <c r="H674" s="194">
        <v>148.4</v>
      </c>
      <c r="I674" s="195"/>
      <c r="J674" s="191"/>
      <c r="K674" s="191"/>
      <c r="L674" s="196"/>
      <c r="M674" s="197"/>
      <c r="N674" s="198"/>
      <c r="O674" s="198"/>
      <c r="P674" s="198"/>
      <c r="Q674" s="198"/>
      <c r="R674" s="198"/>
      <c r="S674" s="198"/>
      <c r="T674" s="199"/>
      <c r="AT674" s="200" t="s">
        <v>141</v>
      </c>
      <c r="AU674" s="200" t="s">
        <v>81</v>
      </c>
      <c r="AV674" s="13" t="s">
        <v>81</v>
      </c>
      <c r="AW674" s="13" t="s">
        <v>35</v>
      </c>
      <c r="AX674" s="13" t="s">
        <v>74</v>
      </c>
      <c r="AY674" s="200" t="s">
        <v>128</v>
      </c>
    </row>
    <row r="675" spans="1:65" s="15" customFormat="1" ht="11.25">
      <c r="B675" s="212"/>
      <c r="C675" s="213"/>
      <c r="D675" s="183" t="s">
        <v>141</v>
      </c>
      <c r="E675" s="214" t="s">
        <v>19</v>
      </c>
      <c r="F675" s="215" t="s">
        <v>978</v>
      </c>
      <c r="G675" s="213"/>
      <c r="H675" s="214" t="s">
        <v>19</v>
      </c>
      <c r="I675" s="216"/>
      <c r="J675" s="213"/>
      <c r="K675" s="213"/>
      <c r="L675" s="217"/>
      <c r="M675" s="218"/>
      <c r="N675" s="219"/>
      <c r="O675" s="219"/>
      <c r="P675" s="219"/>
      <c r="Q675" s="219"/>
      <c r="R675" s="219"/>
      <c r="S675" s="219"/>
      <c r="T675" s="220"/>
      <c r="AT675" s="221" t="s">
        <v>141</v>
      </c>
      <c r="AU675" s="221" t="s">
        <v>81</v>
      </c>
      <c r="AV675" s="15" t="s">
        <v>79</v>
      </c>
      <c r="AW675" s="15" t="s">
        <v>35</v>
      </c>
      <c r="AX675" s="15" t="s">
        <v>74</v>
      </c>
      <c r="AY675" s="221" t="s">
        <v>128</v>
      </c>
    </row>
    <row r="676" spans="1:65" s="13" customFormat="1" ht="11.25">
      <c r="B676" s="190"/>
      <c r="C676" s="191"/>
      <c r="D676" s="183" t="s">
        <v>141</v>
      </c>
      <c r="E676" s="192" t="s">
        <v>19</v>
      </c>
      <c r="F676" s="193" t="s">
        <v>979</v>
      </c>
      <c r="G676" s="191"/>
      <c r="H676" s="194">
        <v>17.55</v>
      </c>
      <c r="I676" s="195"/>
      <c r="J676" s="191"/>
      <c r="K676" s="191"/>
      <c r="L676" s="196"/>
      <c r="M676" s="197"/>
      <c r="N676" s="198"/>
      <c r="O676" s="198"/>
      <c r="P676" s="198"/>
      <c r="Q676" s="198"/>
      <c r="R676" s="198"/>
      <c r="S676" s="198"/>
      <c r="T676" s="199"/>
      <c r="AT676" s="200" t="s">
        <v>141</v>
      </c>
      <c r="AU676" s="200" t="s">
        <v>81</v>
      </c>
      <c r="AV676" s="13" t="s">
        <v>81</v>
      </c>
      <c r="AW676" s="13" t="s">
        <v>35</v>
      </c>
      <c r="AX676" s="13" t="s">
        <v>74</v>
      </c>
      <c r="AY676" s="200" t="s">
        <v>128</v>
      </c>
    </row>
    <row r="677" spans="1:65" s="15" customFormat="1" ht="11.25">
      <c r="B677" s="212"/>
      <c r="C677" s="213"/>
      <c r="D677" s="183" t="s">
        <v>141</v>
      </c>
      <c r="E677" s="214" t="s">
        <v>19</v>
      </c>
      <c r="F677" s="215" t="s">
        <v>980</v>
      </c>
      <c r="G677" s="213"/>
      <c r="H677" s="214" t="s">
        <v>19</v>
      </c>
      <c r="I677" s="216"/>
      <c r="J677" s="213"/>
      <c r="K677" s="213"/>
      <c r="L677" s="217"/>
      <c r="M677" s="218"/>
      <c r="N677" s="219"/>
      <c r="O677" s="219"/>
      <c r="P677" s="219"/>
      <c r="Q677" s="219"/>
      <c r="R677" s="219"/>
      <c r="S677" s="219"/>
      <c r="T677" s="220"/>
      <c r="AT677" s="221" t="s">
        <v>141</v>
      </c>
      <c r="AU677" s="221" t="s">
        <v>81</v>
      </c>
      <c r="AV677" s="15" t="s">
        <v>79</v>
      </c>
      <c r="AW677" s="15" t="s">
        <v>35</v>
      </c>
      <c r="AX677" s="15" t="s">
        <v>74</v>
      </c>
      <c r="AY677" s="221" t="s">
        <v>128</v>
      </c>
    </row>
    <row r="678" spans="1:65" s="13" customFormat="1" ht="11.25">
      <c r="B678" s="190"/>
      <c r="C678" s="191"/>
      <c r="D678" s="183" t="s">
        <v>141</v>
      </c>
      <c r="E678" s="192" t="s">
        <v>19</v>
      </c>
      <c r="F678" s="193" t="s">
        <v>981</v>
      </c>
      <c r="G678" s="191"/>
      <c r="H678" s="194">
        <v>25.7</v>
      </c>
      <c r="I678" s="195"/>
      <c r="J678" s="191"/>
      <c r="K678" s="191"/>
      <c r="L678" s="196"/>
      <c r="M678" s="197"/>
      <c r="N678" s="198"/>
      <c r="O678" s="198"/>
      <c r="P678" s="198"/>
      <c r="Q678" s="198"/>
      <c r="R678" s="198"/>
      <c r="S678" s="198"/>
      <c r="T678" s="199"/>
      <c r="AT678" s="200" t="s">
        <v>141</v>
      </c>
      <c r="AU678" s="200" t="s">
        <v>81</v>
      </c>
      <c r="AV678" s="13" t="s">
        <v>81</v>
      </c>
      <c r="AW678" s="13" t="s">
        <v>35</v>
      </c>
      <c r="AX678" s="13" t="s">
        <v>74</v>
      </c>
      <c r="AY678" s="200" t="s">
        <v>128</v>
      </c>
    </row>
    <row r="679" spans="1:65" s="15" customFormat="1" ht="11.25">
      <c r="B679" s="212"/>
      <c r="C679" s="213"/>
      <c r="D679" s="183" t="s">
        <v>141</v>
      </c>
      <c r="E679" s="214" t="s">
        <v>19</v>
      </c>
      <c r="F679" s="215" t="s">
        <v>982</v>
      </c>
      <c r="G679" s="213"/>
      <c r="H679" s="214" t="s">
        <v>19</v>
      </c>
      <c r="I679" s="216"/>
      <c r="J679" s="213"/>
      <c r="K679" s="213"/>
      <c r="L679" s="217"/>
      <c r="M679" s="218"/>
      <c r="N679" s="219"/>
      <c r="O679" s="219"/>
      <c r="P679" s="219"/>
      <c r="Q679" s="219"/>
      <c r="R679" s="219"/>
      <c r="S679" s="219"/>
      <c r="T679" s="220"/>
      <c r="AT679" s="221" t="s">
        <v>141</v>
      </c>
      <c r="AU679" s="221" t="s">
        <v>81</v>
      </c>
      <c r="AV679" s="15" t="s">
        <v>79</v>
      </c>
      <c r="AW679" s="15" t="s">
        <v>35</v>
      </c>
      <c r="AX679" s="15" t="s">
        <v>74</v>
      </c>
      <c r="AY679" s="221" t="s">
        <v>128</v>
      </c>
    </row>
    <row r="680" spans="1:65" s="13" customFormat="1" ht="11.25">
      <c r="B680" s="190"/>
      <c r="C680" s="191"/>
      <c r="D680" s="183" t="s">
        <v>141</v>
      </c>
      <c r="E680" s="192" t="s">
        <v>19</v>
      </c>
      <c r="F680" s="193" t="s">
        <v>983</v>
      </c>
      <c r="G680" s="191"/>
      <c r="H680" s="194">
        <v>4.3</v>
      </c>
      <c r="I680" s="195"/>
      <c r="J680" s="191"/>
      <c r="K680" s="191"/>
      <c r="L680" s="196"/>
      <c r="M680" s="197"/>
      <c r="N680" s="198"/>
      <c r="O680" s="198"/>
      <c r="P680" s="198"/>
      <c r="Q680" s="198"/>
      <c r="R680" s="198"/>
      <c r="S680" s="198"/>
      <c r="T680" s="199"/>
      <c r="AT680" s="200" t="s">
        <v>141</v>
      </c>
      <c r="AU680" s="200" t="s">
        <v>81</v>
      </c>
      <c r="AV680" s="13" t="s">
        <v>81</v>
      </c>
      <c r="AW680" s="13" t="s">
        <v>35</v>
      </c>
      <c r="AX680" s="13" t="s">
        <v>74</v>
      </c>
      <c r="AY680" s="200" t="s">
        <v>128</v>
      </c>
    </row>
    <row r="681" spans="1:65" s="15" customFormat="1" ht="11.25">
      <c r="B681" s="212"/>
      <c r="C681" s="213"/>
      <c r="D681" s="183" t="s">
        <v>141</v>
      </c>
      <c r="E681" s="214" t="s">
        <v>19</v>
      </c>
      <c r="F681" s="215" t="s">
        <v>984</v>
      </c>
      <c r="G681" s="213"/>
      <c r="H681" s="214" t="s">
        <v>19</v>
      </c>
      <c r="I681" s="216"/>
      <c r="J681" s="213"/>
      <c r="K681" s="213"/>
      <c r="L681" s="217"/>
      <c r="M681" s="218"/>
      <c r="N681" s="219"/>
      <c r="O681" s="219"/>
      <c r="P681" s="219"/>
      <c r="Q681" s="219"/>
      <c r="R681" s="219"/>
      <c r="S681" s="219"/>
      <c r="T681" s="220"/>
      <c r="AT681" s="221" t="s">
        <v>141</v>
      </c>
      <c r="AU681" s="221" t="s">
        <v>81</v>
      </c>
      <c r="AV681" s="15" t="s">
        <v>79</v>
      </c>
      <c r="AW681" s="15" t="s">
        <v>35</v>
      </c>
      <c r="AX681" s="15" t="s">
        <v>74</v>
      </c>
      <c r="AY681" s="221" t="s">
        <v>128</v>
      </c>
    </row>
    <row r="682" spans="1:65" s="13" customFormat="1" ht="11.25">
      <c r="B682" s="190"/>
      <c r="C682" s="191"/>
      <c r="D682" s="183" t="s">
        <v>141</v>
      </c>
      <c r="E682" s="192" t="s">
        <v>19</v>
      </c>
      <c r="F682" s="193" t="s">
        <v>985</v>
      </c>
      <c r="G682" s="191"/>
      <c r="H682" s="194">
        <v>23</v>
      </c>
      <c r="I682" s="195"/>
      <c r="J682" s="191"/>
      <c r="K682" s="191"/>
      <c r="L682" s="196"/>
      <c r="M682" s="197"/>
      <c r="N682" s="198"/>
      <c r="O682" s="198"/>
      <c r="P682" s="198"/>
      <c r="Q682" s="198"/>
      <c r="R682" s="198"/>
      <c r="S682" s="198"/>
      <c r="T682" s="199"/>
      <c r="AT682" s="200" t="s">
        <v>141</v>
      </c>
      <c r="AU682" s="200" t="s">
        <v>81</v>
      </c>
      <c r="AV682" s="13" t="s">
        <v>81</v>
      </c>
      <c r="AW682" s="13" t="s">
        <v>35</v>
      </c>
      <c r="AX682" s="13" t="s">
        <v>74</v>
      </c>
      <c r="AY682" s="200" t="s">
        <v>128</v>
      </c>
    </row>
    <row r="683" spans="1:65" s="15" customFormat="1" ht="11.25">
      <c r="B683" s="212"/>
      <c r="C683" s="213"/>
      <c r="D683" s="183" t="s">
        <v>141</v>
      </c>
      <c r="E683" s="214" t="s">
        <v>19</v>
      </c>
      <c r="F683" s="215" t="s">
        <v>986</v>
      </c>
      <c r="G683" s="213"/>
      <c r="H683" s="214" t="s">
        <v>19</v>
      </c>
      <c r="I683" s="216"/>
      <c r="J683" s="213"/>
      <c r="K683" s="213"/>
      <c r="L683" s="217"/>
      <c r="M683" s="218"/>
      <c r="N683" s="219"/>
      <c r="O683" s="219"/>
      <c r="P683" s="219"/>
      <c r="Q683" s="219"/>
      <c r="R683" s="219"/>
      <c r="S683" s="219"/>
      <c r="T683" s="220"/>
      <c r="AT683" s="221" t="s">
        <v>141</v>
      </c>
      <c r="AU683" s="221" t="s">
        <v>81</v>
      </c>
      <c r="AV683" s="15" t="s">
        <v>79</v>
      </c>
      <c r="AW683" s="15" t="s">
        <v>35</v>
      </c>
      <c r="AX683" s="15" t="s">
        <v>74</v>
      </c>
      <c r="AY683" s="221" t="s">
        <v>128</v>
      </c>
    </row>
    <row r="684" spans="1:65" s="13" customFormat="1" ht="11.25">
      <c r="B684" s="190"/>
      <c r="C684" s="191"/>
      <c r="D684" s="183" t="s">
        <v>141</v>
      </c>
      <c r="E684" s="192" t="s">
        <v>19</v>
      </c>
      <c r="F684" s="193" t="s">
        <v>987</v>
      </c>
      <c r="G684" s="191"/>
      <c r="H684" s="194">
        <v>21.45</v>
      </c>
      <c r="I684" s="195"/>
      <c r="J684" s="191"/>
      <c r="K684" s="191"/>
      <c r="L684" s="196"/>
      <c r="M684" s="197"/>
      <c r="N684" s="198"/>
      <c r="O684" s="198"/>
      <c r="P684" s="198"/>
      <c r="Q684" s="198"/>
      <c r="R684" s="198"/>
      <c r="S684" s="198"/>
      <c r="T684" s="199"/>
      <c r="AT684" s="200" t="s">
        <v>141</v>
      </c>
      <c r="AU684" s="200" t="s">
        <v>81</v>
      </c>
      <c r="AV684" s="13" t="s">
        <v>81</v>
      </c>
      <c r="AW684" s="13" t="s">
        <v>35</v>
      </c>
      <c r="AX684" s="13" t="s">
        <v>74</v>
      </c>
      <c r="AY684" s="200" t="s">
        <v>128</v>
      </c>
    </row>
    <row r="685" spans="1:65" s="14" customFormat="1" ht="11.25">
      <c r="B685" s="201"/>
      <c r="C685" s="202"/>
      <c r="D685" s="183" t="s">
        <v>141</v>
      </c>
      <c r="E685" s="203" t="s">
        <v>19</v>
      </c>
      <c r="F685" s="204" t="s">
        <v>143</v>
      </c>
      <c r="G685" s="202"/>
      <c r="H685" s="205">
        <v>240.4</v>
      </c>
      <c r="I685" s="206"/>
      <c r="J685" s="202"/>
      <c r="K685" s="202"/>
      <c r="L685" s="207"/>
      <c r="M685" s="208"/>
      <c r="N685" s="209"/>
      <c r="O685" s="209"/>
      <c r="P685" s="209"/>
      <c r="Q685" s="209"/>
      <c r="R685" s="209"/>
      <c r="S685" s="209"/>
      <c r="T685" s="210"/>
      <c r="AT685" s="211" t="s">
        <v>141</v>
      </c>
      <c r="AU685" s="211" t="s">
        <v>81</v>
      </c>
      <c r="AV685" s="14" t="s">
        <v>135</v>
      </c>
      <c r="AW685" s="14" t="s">
        <v>35</v>
      </c>
      <c r="AX685" s="14" t="s">
        <v>79</v>
      </c>
      <c r="AY685" s="211" t="s">
        <v>128</v>
      </c>
    </row>
    <row r="686" spans="1:65" s="2" customFormat="1" ht="16.5" customHeight="1">
      <c r="A686" s="36"/>
      <c r="B686" s="37"/>
      <c r="C686" s="222" t="s">
        <v>988</v>
      </c>
      <c r="D686" s="222" t="s">
        <v>197</v>
      </c>
      <c r="E686" s="223" t="s">
        <v>989</v>
      </c>
      <c r="F686" s="224" t="s">
        <v>990</v>
      </c>
      <c r="G686" s="225" t="s">
        <v>133</v>
      </c>
      <c r="H686" s="226">
        <v>4.0730000000000004</v>
      </c>
      <c r="I686" s="227"/>
      <c r="J686" s="228">
        <f>ROUND(I686*H686,2)</f>
        <v>0</v>
      </c>
      <c r="K686" s="224" t="s">
        <v>134</v>
      </c>
      <c r="L686" s="229"/>
      <c r="M686" s="230" t="s">
        <v>19</v>
      </c>
      <c r="N686" s="231" t="s">
        <v>45</v>
      </c>
      <c r="O686" s="66"/>
      <c r="P686" s="179">
        <f>O686*H686</f>
        <v>0</v>
      </c>
      <c r="Q686" s="179">
        <v>0.55000000000000004</v>
      </c>
      <c r="R686" s="179">
        <f>Q686*H686</f>
        <v>2.2401500000000003</v>
      </c>
      <c r="S686" s="179">
        <v>0</v>
      </c>
      <c r="T686" s="180">
        <f>S686*H686</f>
        <v>0</v>
      </c>
      <c r="U686" s="36"/>
      <c r="V686" s="36"/>
      <c r="W686" s="36"/>
      <c r="X686" s="36"/>
      <c r="Y686" s="36"/>
      <c r="Z686" s="36"/>
      <c r="AA686" s="36"/>
      <c r="AB686" s="36"/>
      <c r="AC686" s="36"/>
      <c r="AD686" s="36"/>
      <c r="AE686" s="36"/>
      <c r="AR686" s="181" t="s">
        <v>370</v>
      </c>
      <c r="AT686" s="181" t="s">
        <v>197</v>
      </c>
      <c r="AU686" s="181" t="s">
        <v>81</v>
      </c>
      <c r="AY686" s="19" t="s">
        <v>128</v>
      </c>
      <c r="BE686" s="182">
        <f>IF(N686="základní",J686,0)</f>
        <v>0</v>
      </c>
      <c r="BF686" s="182">
        <f>IF(N686="snížená",J686,0)</f>
        <v>0</v>
      </c>
      <c r="BG686" s="182">
        <f>IF(N686="zákl. přenesená",J686,0)</f>
        <v>0</v>
      </c>
      <c r="BH686" s="182">
        <f>IF(N686="sníž. přenesená",J686,0)</f>
        <v>0</v>
      </c>
      <c r="BI686" s="182">
        <f>IF(N686="nulová",J686,0)</f>
        <v>0</v>
      </c>
      <c r="BJ686" s="19" t="s">
        <v>79</v>
      </c>
      <c r="BK686" s="182">
        <f>ROUND(I686*H686,2)</f>
        <v>0</v>
      </c>
      <c r="BL686" s="19" t="s">
        <v>251</v>
      </c>
      <c r="BM686" s="181" t="s">
        <v>991</v>
      </c>
    </row>
    <row r="687" spans="1:65" s="2" customFormat="1" ht="11.25">
      <c r="A687" s="36"/>
      <c r="B687" s="37"/>
      <c r="C687" s="38"/>
      <c r="D687" s="183" t="s">
        <v>137</v>
      </c>
      <c r="E687" s="38"/>
      <c r="F687" s="184" t="s">
        <v>990</v>
      </c>
      <c r="G687" s="38"/>
      <c r="H687" s="38"/>
      <c r="I687" s="185"/>
      <c r="J687" s="38"/>
      <c r="K687" s="38"/>
      <c r="L687" s="41"/>
      <c r="M687" s="186"/>
      <c r="N687" s="187"/>
      <c r="O687" s="66"/>
      <c r="P687" s="66"/>
      <c r="Q687" s="66"/>
      <c r="R687" s="66"/>
      <c r="S687" s="66"/>
      <c r="T687" s="67"/>
      <c r="U687" s="36"/>
      <c r="V687" s="36"/>
      <c r="W687" s="36"/>
      <c r="X687" s="36"/>
      <c r="Y687" s="36"/>
      <c r="Z687" s="36"/>
      <c r="AA687" s="36"/>
      <c r="AB687" s="36"/>
      <c r="AC687" s="36"/>
      <c r="AD687" s="36"/>
      <c r="AE687" s="36"/>
      <c r="AT687" s="19" t="s">
        <v>137</v>
      </c>
      <c r="AU687" s="19" t="s">
        <v>81</v>
      </c>
    </row>
    <row r="688" spans="1:65" s="15" customFormat="1" ht="11.25">
      <c r="B688" s="212"/>
      <c r="C688" s="213"/>
      <c r="D688" s="183" t="s">
        <v>141</v>
      </c>
      <c r="E688" s="214" t="s">
        <v>19</v>
      </c>
      <c r="F688" s="215" t="s">
        <v>976</v>
      </c>
      <c r="G688" s="213"/>
      <c r="H688" s="214" t="s">
        <v>19</v>
      </c>
      <c r="I688" s="216"/>
      <c r="J688" s="213"/>
      <c r="K688" s="213"/>
      <c r="L688" s="217"/>
      <c r="M688" s="218"/>
      <c r="N688" s="219"/>
      <c r="O688" s="219"/>
      <c r="P688" s="219"/>
      <c r="Q688" s="219"/>
      <c r="R688" s="219"/>
      <c r="S688" s="219"/>
      <c r="T688" s="220"/>
      <c r="AT688" s="221" t="s">
        <v>141</v>
      </c>
      <c r="AU688" s="221" t="s">
        <v>81</v>
      </c>
      <c r="AV688" s="15" t="s">
        <v>79</v>
      </c>
      <c r="AW688" s="15" t="s">
        <v>35</v>
      </c>
      <c r="AX688" s="15" t="s">
        <v>74</v>
      </c>
      <c r="AY688" s="221" t="s">
        <v>128</v>
      </c>
    </row>
    <row r="689" spans="1:65" s="13" customFormat="1" ht="11.25">
      <c r="B689" s="190"/>
      <c r="C689" s="191"/>
      <c r="D689" s="183" t="s">
        <v>141</v>
      </c>
      <c r="E689" s="192" t="s">
        <v>19</v>
      </c>
      <c r="F689" s="193" t="s">
        <v>992</v>
      </c>
      <c r="G689" s="191"/>
      <c r="H689" s="194">
        <v>2.2850000000000001</v>
      </c>
      <c r="I689" s="195"/>
      <c r="J689" s="191"/>
      <c r="K689" s="191"/>
      <c r="L689" s="196"/>
      <c r="M689" s="197"/>
      <c r="N689" s="198"/>
      <c r="O689" s="198"/>
      <c r="P689" s="198"/>
      <c r="Q689" s="198"/>
      <c r="R689" s="198"/>
      <c r="S689" s="198"/>
      <c r="T689" s="199"/>
      <c r="AT689" s="200" t="s">
        <v>141</v>
      </c>
      <c r="AU689" s="200" t="s">
        <v>81</v>
      </c>
      <c r="AV689" s="13" t="s">
        <v>81</v>
      </c>
      <c r="AW689" s="13" t="s">
        <v>35</v>
      </c>
      <c r="AX689" s="13" t="s">
        <v>74</v>
      </c>
      <c r="AY689" s="200" t="s">
        <v>128</v>
      </c>
    </row>
    <row r="690" spans="1:65" s="15" customFormat="1" ht="11.25">
      <c r="B690" s="212"/>
      <c r="C690" s="213"/>
      <c r="D690" s="183" t="s">
        <v>141</v>
      </c>
      <c r="E690" s="214" t="s">
        <v>19</v>
      </c>
      <c r="F690" s="215" t="s">
        <v>978</v>
      </c>
      <c r="G690" s="213"/>
      <c r="H690" s="214" t="s">
        <v>19</v>
      </c>
      <c r="I690" s="216"/>
      <c r="J690" s="213"/>
      <c r="K690" s="213"/>
      <c r="L690" s="217"/>
      <c r="M690" s="218"/>
      <c r="N690" s="219"/>
      <c r="O690" s="219"/>
      <c r="P690" s="219"/>
      <c r="Q690" s="219"/>
      <c r="R690" s="219"/>
      <c r="S690" s="219"/>
      <c r="T690" s="220"/>
      <c r="AT690" s="221" t="s">
        <v>141</v>
      </c>
      <c r="AU690" s="221" t="s">
        <v>81</v>
      </c>
      <c r="AV690" s="15" t="s">
        <v>79</v>
      </c>
      <c r="AW690" s="15" t="s">
        <v>35</v>
      </c>
      <c r="AX690" s="15" t="s">
        <v>74</v>
      </c>
      <c r="AY690" s="221" t="s">
        <v>128</v>
      </c>
    </row>
    <row r="691" spans="1:65" s="13" customFormat="1" ht="11.25">
      <c r="B691" s="190"/>
      <c r="C691" s="191"/>
      <c r="D691" s="183" t="s">
        <v>141</v>
      </c>
      <c r="E691" s="192" t="s">
        <v>19</v>
      </c>
      <c r="F691" s="193" t="s">
        <v>993</v>
      </c>
      <c r="G691" s="191"/>
      <c r="H691" s="194">
        <v>0.30499999999999999</v>
      </c>
      <c r="I691" s="195"/>
      <c r="J691" s="191"/>
      <c r="K691" s="191"/>
      <c r="L691" s="196"/>
      <c r="M691" s="197"/>
      <c r="N691" s="198"/>
      <c r="O691" s="198"/>
      <c r="P691" s="198"/>
      <c r="Q691" s="198"/>
      <c r="R691" s="198"/>
      <c r="S691" s="198"/>
      <c r="T691" s="199"/>
      <c r="AT691" s="200" t="s">
        <v>141</v>
      </c>
      <c r="AU691" s="200" t="s">
        <v>81</v>
      </c>
      <c r="AV691" s="13" t="s">
        <v>81</v>
      </c>
      <c r="AW691" s="13" t="s">
        <v>35</v>
      </c>
      <c r="AX691" s="13" t="s">
        <v>74</v>
      </c>
      <c r="AY691" s="200" t="s">
        <v>128</v>
      </c>
    </row>
    <row r="692" spans="1:65" s="15" customFormat="1" ht="11.25">
      <c r="B692" s="212"/>
      <c r="C692" s="213"/>
      <c r="D692" s="183" t="s">
        <v>141</v>
      </c>
      <c r="E692" s="214" t="s">
        <v>19</v>
      </c>
      <c r="F692" s="215" t="s">
        <v>980</v>
      </c>
      <c r="G692" s="213"/>
      <c r="H692" s="214" t="s">
        <v>19</v>
      </c>
      <c r="I692" s="216"/>
      <c r="J692" s="213"/>
      <c r="K692" s="213"/>
      <c r="L692" s="217"/>
      <c r="M692" s="218"/>
      <c r="N692" s="219"/>
      <c r="O692" s="219"/>
      <c r="P692" s="219"/>
      <c r="Q692" s="219"/>
      <c r="R692" s="219"/>
      <c r="S692" s="219"/>
      <c r="T692" s="220"/>
      <c r="AT692" s="221" t="s">
        <v>141</v>
      </c>
      <c r="AU692" s="221" t="s">
        <v>81</v>
      </c>
      <c r="AV692" s="15" t="s">
        <v>79</v>
      </c>
      <c r="AW692" s="15" t="s">
        <v>35</v>
      </c>
      <c r="AX692" s="15" t="s">
        <v>74</v>
      </c>
      <c r="AY692" s="221" t="s">
        <v>128</v>
      </c>
    </row>
    <row r="693" spans="1:65" s="13" customFormat="1" ht="11.25">
      <c r="B693" s="190"/>
      <c r="C693" s="191"/>
      <c r="D693" s="183" t="s">
        <v>141</v>
      </c>
      <c r="E693" s="192" t="s">
        <v>19</v>
      </c>
      <c r="F693" s="193" t="s">
        <v>994</v>
      </c>
      <c r="G693" s="191"/>
      <c r="H693" s="194">
        <v>0.72199999999999998</v>
      </c>
      <c r="I693" s="195"/>
      <c r="J693" s="191"/>
      <c r="K693" s="191"/>
      <c r="L693" s="196"/>
      <c r="M693" s="197"/>
      <c r="N693" s="198"/>
      <c r="O693" s="198"/>
      <c r="P693" s="198"/>
      <c r="Q693" s="198"/>
      <c r="R693" s="198"/>
      <c r="S693" s="198"/>
      <c r="T693" s="199"/>
      <c r="AT693" s="200" t="s">
        <v>141</v>
      </c>
      <c r="AU693" s="200" t="s">
        <v>81</v>
      </c>
      <c r="AV693" s="13" t="s">
        <v>81</v>
      </c>
      <c r="AW693" s="13" t="s">
        <v>35</v>
      </c>
      <c r="AX693" s="13" t="s">
        <v>74</v>
      </c>
      <c r="AY693" s="200" t="s">
        <v>128</v>
      </c>
    </row>
    <row r="694" spans="1:65" s="15" customFormat="1" ht="11.25">
      <c r="B694" s="212"/>
      <c r="C694" s="213"/>
      <c r="D694" s="183" t="s">
        <v>141</v>
      </c>
      <c r="E694" s="214" t="s">
        <v>19</v>
      </c>
      <c r="F694" s="215" t="s">
        <v>982</v>
      </c>
      <c r="G694" s="213"/>
      <c r="H694" s="214" t="s">
        <v>19</v>
      </c>
      <c r="I694" s="216"/>
      <c r="J694" s="213"/>
      <c r="K694" s="213"/>
      <c r="L694" s="217"/>
      <c r="M694" s="218"/>
      <c r="N694" s="219"/>
      <c r="O694" s="219"/>
      <c r="P694" s="219"/>
      <c r="Q694" s="219"/>
      <c r="R694" s="219"/>
      <c r="S694" s="219"/>
      <c r="T694" s="220"/>
      <c r="AT694" s="221" t="s">
        <v>141</v>
      </c>
      <c r="AU694" s="221" t="s">
        <v>81</v>
      </c>
      <c r="AV694" s="15" t="s">
        <v>79</v>
      </c>
      <c r="AW694" s="15" t="s">
        <v>35</v>
      </c>
      <c r="AX694" s="15" t="s">
        <v>74</v>
      </c>
      <c r="AY694" s="221" t="s">
        <v>128</v>
      </c>
    </row>
    <row r="695" spans="1:65" s="13" customFormat="1" ht="11.25">
      <c r="B695" s="190"/>
      <c r="C695" s="191"/>
      <c r="D695" s="183" t="s">
        <v>141</v>
      </c>
      <c r="E695" s="192" t="s">
        <v>19</v>
      </c>
      <c r="F695" s="193" t="s">
        <v>995</v>
      </c>
      <c r="G695" s="191"/>
      <c r="H695" s="194">
        <v>5.7000000000000002E-2</v>
      </c>
      <c r="I695" s="195"/>
      <c r="J695" s="191"/>
      <c r="K695" s="191"/>
      <c r="L695" s="196"/>
      <c r="M695" s="197"/>
      <c r="N695" s="198"/>
      <c r="O695" s="198"/>
      <c r="P695" s="198"/>
      <c r="Q695" s="198"/>
      <c r="R695" s="198"/>
      <c r="S695" s="198"/>
      <c r="T695" s="199"/>
      <c r="AT695" s="200" t="s">
        <v>141</v>
      </c>
      <c r="AU695" s="200" t="s">
        <v>81</v>
      </c>
      <c r="AV695" s="13" t="s">
        <v>81</v>
      </c>
      <c r="AW695" s="13" t="s">
        <v>35</v>
      </c>
      <c r="AX695" s="13" t="s">
        <v>74</v>
      </c>
      <c r="AY695" s="200" t="s">
        <v>128</v>
      </c>
    </row>
    <row r="696" spans="1:65" s="15" customFormat="1" ht="11.25">
      <c r="B696" s="212"/>
      <c r="C696" s="213"/>
      <c r="D696" s="183" t="s">
        <v>141</v>
      </c>
      <c r="E696" s="214" t="s">
        <v>19</v>
      </c>
      <c r="F696" s="215" t="s">
        <v>984</v>
      </c>
      <c r="G696" s="213"/>
      <c r="H696" s="214" t="s">
        <v>19</v>
      </c>
      <c r="I696" s="216"/>
      <c r="J696" s="213"/>
      <c r="K696" s="213"/>
      <c r="L696" s="217"/>
      <c r="M696" s="218"/>
      <c r="N696" s="219"/>
      <c r="O696" s="219"/>
      <c r="P696" s="219"/>
      <c r="Q696" s="219"/>
      <c r="R696" s="219"/>
      <c r="S696" s="219"/>
      <c r="T696" s="220"/>
      <c r="AT696" s="221" t="s">
        <v>141</v>
      </c>
      <c r="AU696" s="221" t="s">
        <v>81</v>
      </c>
      <c r="AV696" s="15" t="s">
        <v>79</v>
      </c>
      <c r="AW696" s="15" t="s">
        <v>35</v>
      </c>
      <c r="AX696" s="15" t="s">
        <v>74</v>
      </c>
      <c r="AY696" s="221" t="s">
        <v>128</v>
      </c>
    </row>
    <row r="697" spans="1:65" s="13" customFormat="1" ht="11.25">
      <c r="B697" s="190"/>
      <c r="C697" s="191"/>
      <c r="D697" s="183" t="s">
        <v>141</v>
      </c>
      <c r="E697" s="192" t="s">
        <v>19</v>
      </c>
      <c r="F697" s="193" t="s">
        <v>996</v>
      </c>
      <c r="G697" s="191"/>
      <c r="H697" s="194">
        <v>0.36399999999999999</v>
      </c>
      <c r="I697" s="195"/>
      <c r="J697" s="191"/>
      <c r="K697" s="191"/>
      <c r="L697" s="196"/>
      <c r="M697" s="197"/>
      <c r="N697" s="198"/>
      <c r="O697" s="198"/>
      <c r="P697" s="198"/>
      <c r="Q697" s="198"/>
      <c r="R697" s="198"/>
      <c r="S697" s="198"/>
      <c r="T697" s="199"/>
      <c r="AT697" s="200" t="s">
        <v>141</v>
      </c>
      <c r="AU697" s="200" t="s">
        <v>81</v>
      </c>
      <c r="AV697" s="13" t="s">
        <v>81</v>
      </c>
      <c r="AW697" s="13" t="s">
        <v>35</v>
      </c>
      <c r="AX697" s="13" t="s">
        <v>74</v>
      </c>
      <c r="AY697" s="200" t="s">
        <v>128</v>
      </c>
    </row>
    <row r="698" spans="1:65" s="15" customFormat="1" ht="11.25">
      <c r="B698" s="212"/>
      <c r="C698" s="213"/>
      <c r="D698" s="183" t="s">
        <v>141</v>
      </c>
      <c r="E698" s="214" t="s">
        <v>19</v>
      </c>
      <c r="F698" s="215" t="s">
        <v>986</v>
      </c>
      <c r="G698" s="213"/>
      <c r="H698" s="214" t="s">
        <v>19</v>
      </c>
      <c r="I698" s="216"/>
      <c r="J698" s="213"/>
      <c r="K698" s="213"/>
      <c r="L698" s="217"/>
      <c r="M698" s="218"/>
      <c r="N698" s="219"/>
      <c r="O698" s="219"/>
      <c r="P698" s="219"/>
      <c r="Q698" s="219"/>
      <c r="R698" s="219"/>
      <c r="S698" s="219"/>
      <c r="T698" s="220"/>
      <c r="AT698" s="221" t="s">
        <v>141</v>
      </c>
      <c r="AU698" s="221" t="s">
        <v>81</v>
      </c>
      <c r="AV698" s="15" t="s">
        <v>79</v>
      </c>
      <c r="AW698" s="15" t="s">
        <v>35</v>
      </c>
      <c r="AX698" s="15" t="s">
        <v>74</v>
      </c>
      <c r="AY698" s="221" t="s">
        <v>128</v>
      </c>
    </row>
    <row r="699" spans="1:65" s="13" customFormat="1" ht="11.25">
      <c r="B699" s="190"/>
      <c r="C699" s="191"/>
      <c r="D699" s="183" t="s">
        <v>141</v>
      </c>
      <c r="E699" s="192" t="s">
        <v>19</v>
      </c>
      <c r="F699" s="193" t="s">
        <v>997</v>
      </c>
      <c r="G699" s="191"/>
      <c r="H699" s="194">
        <v>0.34</v>
      </c>
      <c r="I699" s="195"/>
      <c r="J699" s="191"/>
      <c r="K699" s="191"/>
      <c r="L699" s="196"/>
      <c r="M699" s="197"/>
      <c r="N699" s="198"/>
      <c r="O699" s="198"/>
      <c r="P699" s="198"/>
      <c r="Q699" s="198"/>
      <c r="R699" s="198"/>
      <c r="S699" s="198"/>
      <c r="T699" s="199"/>
      <c r="AT699" s="200" t="s">
        <v>141</v>
      </c>
      <c r="AU699" s="200" t="s">
        <v>81</v>
      </c>
      <c r="AV699" s="13" t="s">
        <v>81</v>
      </c>
      <c r="AW699" s="13" t="s">
        <v>35</v>
      </c>
      <c r="AX699" s="13" t="s">
        <v>74</v>
      </c>
      <c r="AY699" s="200" t="s">
        <v>128</v>
      </c>
    </row>
    <row r="700" spans="1:65" s="14" customFormat="1" ht="11.25">
      <c r="B700" s="201"/>
      <c r="C700" s="202"/>
      <c r="D700" s="183" t="s">
        <v>141</v>
      </c>
      <c r="E700" s="203" t="s">
        <v>19</v>
      </c>
      <c r="F700" s="204" t="s">
        <v>143</v>
      </c>
      <c r="G700" s="202"/>
      <c r="H700" s="205">
        <v>4.0730000000000004</v>
      </c>
      <c r="I700" s="206"/>
      <c r="J700" s="202"/>
      <c r="K700" s="202"/>
      <c r="L700" s="207"/>
      <c r="M700" s="208"/>
      <c r="N700" s="209"/>
      <c r="O700" s="209"/>
      <c r="P700" s="209"/>
      <c r="Q700" s="209"/>
      <c r="R700" s="209"/>
      <c r="S700" s="209"/>
      <c r="T700" s="210"/>
      <c r="AT700" s="211" t="s">
        <v>141</v>
      </c>
      <c r="AU700" s="211" t="s">
        <v>81</v>
      </c>
      <c r="AV700" s="14" t="s">
        <v>135</v>
      </c>
      <c r="AW700" s="14" t="s">
        <v>35</v>
      </c>
      <c r="AX700" s="14" t="s">
        <v>79</v>
      </c>
      <c r="AY700" s="211" t="s">
        <v>128</v>
      </c>
    </row>
    <row r="701" spans="1:65" s="2" customFormat="1" ht="21.75" customHeight="1">
      <c r="A701" s="36"/>
      <c r="B701" s="37"/>
      <c r="C701" s="170" t="s">
        <v>998</v>
      </c>
      <c r="D701" s="170" t="s">
        <v>130</v>
      </c>
      <c r="E701" s="171" t="s">
        <v>999</v>
      </c>
      <c r="F701" s="172" t="s">
        <v>1000</v>
      </c>
      <c r="G701" s="173" t="s">
        <v>205</v>
      </c>
      <c r="H701" s="174">
        <v>21.62</v>
      </c>
      <c r="I701" s="175"/>
      <c r="J701" s="176">
        <f>ROUND(I701*H701,2)</f>
        <v>0</v>
      </c>
      <c r="K701" s="172" t="s">
        <v>134</v>
      </c>
      <c r="L701" s="41"/>
      <c r="M701" s="177" t="s">
        <v>19</v>
      </c>
      <c r="N701" s="178" t="s">
        <v>45</v>
      </c>
      <c r="O701" s="66"/>
      <c r="P701" s="179">
        <f>O701*H701</f>
        <v>0</v>
      </c>
      <c r="Q701" s="179">
        <v>0</v>
      </c>
      <c r="R701" s="179">
        <f>Q701*H701</f>
        <v>0</v>
      </c>
      <c r="S701" s="179">
        <v>0</v>
      </c>
      <c r="T701" s="180">
        <f>S701*H701</f>
        <v>0</v>
      </c>
      <c r="U701" s="36"/>
      <c r="V701" s="36"/>
      <c r="W701" s="36"/>
      <c r="X701" s="36"/>
      <c r="Y701" s="36"/>
      <c r="Z701" s="36"/>
      <c r="AA701" s="36"/>
      <c r="AB701" s="36"/>
      <c r="AC701" s="36"/>
      <c r="AD701" s="36"/>
      <c r="AE701" s="36"/>
      <c r="AR701" s="181" t="s">
        <v>251</v>
      </c>
      <c r="AT701" s="181" t="s">
        <v>130</v>
      </c>
      <c r="AU701" s="181" t="s">
        <v>81</v>
      </c>
      <c r="AY701" s="19" t="s">
        <v>128</v>
      </c>
      <c r="BE701" s="182">
        <f>IF(N701="základní",J701,0)</f>
        <v>0</v>
      </c>
      <c r="BF701" s="182">
        <f>IF(N701="snížená",J701,0)</f>
        <v>0</v>
      </c>
      <c r="BG701" s="182">
        <f>IF(N701="zákl. přenesená",J701,0)</f>
        <v>0</v>
      </c>
      <c r="BH701" s="182">
        <f>IF(N701="sníž. přenesená",J701,0)</f>
        <v>0</v>
      </c>
      <c r="BI701" s="182">
        <f>IF(N701="nulová",J701,0)</f>
        <v>0</v>
      </c>
      <c r="BJ701" s="19" t="s">
        <v>79</v>
      </c>
      <c r="BK701" s="182">
        <f>ROUND(I701*H701,2)</f>
        <v>0</v>
      </c>
      <c r="BL701" s="19" t="s">
        <v>251</v>
      </c>
      <c r="BM701" s="181" t="s">
        <v>1001</v>
      </c>
    </row>
    <row r="702" spans="1:65" s="2" customFormat="1" ht="11.25">
      <c r="A702" s="36"/>
      <c r="B702" s="37"/>
      <c r="C702" s="38"/>
      <c r="D702" s="183" t="s">
        <v>137</v>
      </c>
      <c r="E702" s="38"/>
      <c r="F702" s="184" t="s">
        <v>1002</v>
      </c>
      <c r="G702" s="38"/>
      <c r="H702" s="38"/>
      <c r="I702" s="185"/>
      <c r="J702" s="38"/>
      <c r="K702" s="38"/>
      <c r="L702" s="41"/>
      <c r="M702" s="186"/>
      <c r="N702" s="187"/>
      <c r="O702" s="66"/>
      <c r="P702" s="66"/>
      <c r="Q702" s="66"/>
      <c r="R702" s="66"/>
      <c r="S702" s="66"/>
      <c r="T702" s="67"/>
      <c r="U702" s="36"/>
      <c r="V702" s="36"/>
      <c r="W702" s="36"/>
      <c r="X702" s="36"/>
      <c r="Y702" s="36"/>
      <c r="Z702" s="36"/>
      <c r="AA702" s="36"/>
      <c r="AB702" s="36"/>
      <c r="AC702" s="36"/>
      <c r="AD702" s="36"/>
      <c r="AE702" s="36"/>
      <c r="AT702" s="19" t="s">
        <v>137</v>
      </c>
      <c r="AU702" s="19" t="s">
        <v>81</v>
      </c>
    </row>
    <row r="703" spans="1:65" s="2" customFormat="1" ht="11.25">
      <c r="A703" s="36"/>
      <c r="B703" s="37"/>
      <c r="C703" s="38"/>
      <c r="D703" s="188" t="s">
        <v>139</v>
      </c>
      <c r="E703" s="38"/>
      <c r="F703" s="189" t="s">
        <v>1003</v>
      </c>
      <c r="G703" s="38"/>
      <c r="H703" s="38"/>
      <c r="I703" s="185"/>
      <c r="J703" s="38"/>
      <c r="K703" s="38"/>
      <c r="L703" s="41"/>
      <c r="M703" s="186"/>
      <c r="N703" s="187"/>
      <c r="O703" s="66"/>
      <c r="P703" s="66"/>
      <c r="Q703" s="66"/>
      <c r="R703" s="66"/>
      <c r="S703" s="66"/>
      <c r="T703" s="67"/>
      <c r="U703" s="36"/>
      <c r="V703" s="36"/>
      <c r="W703" s="36"/>
      <c r="X703" s="36"/>
      <c r="Y703" s="36"/>
      <c r="Z703" s="36"/>
      <c r="AA703" s="36"/>
      <c r="AB703" s="36"/>
      <c r="AC703" s="36"/>
      <c r="AD703" s="36"/>
      <c r="AE703" s="36"/>
      <c r="AT703" s="19" t="s">
        <v>139</v>
      </c>
      <c r="AU703" s="19" t="s">
        <v>81</v>
      </c>
    </row>
    <row r="704" spans="1:65" s="13" customFormat="1" ht="11.25">
      <c r="B704" s="190"/>
      <c r="C704" s="191"/>
      <c r="D704" s="183" t="s">
        <v>141</v>
      </c>
      <c r="E704" s="192" t="s">
        <v>19</v>
      </c>
      <c r="F704" s="193" t="s">
        <v>1004</v>
      </c>
      <c r="G704" s="191"/>
      <c r="H704" s="194">
        <v>21.62</v>
      </c>
      <c r="I704" s="195"/>
      <c r="J704" s="191"/>
      <c r="K704" s="191"/>
      <c r="L704" s="196"/>
      <c r="M704" s="197"/>
      <c r="N704" s="198"/>
      <c r="O704" s="198"/>
      <c r="P704" s="198"/>
      <c r="Q704" s="198"/>
      <c r="R704" s="198"/>
      <c r="S704" s="198"/>
      <c r="T704" s="199"/>
      <c r="AT704" s="200" t="s">
        <v>141</v>
      </c>
      <c r="AU704" s="200" t="s">
        <v>81</v>
      </c>
      <c r="AV704" s="13" t="s">
        <v>81</v>
      </c>
      <c r="AW704" s="13" t="s">
        <v>35</v>
      </c>
      <c r="AX704" s="13" t="s">
        <v>74</v>
      </c>
      <c r="AY704" s="200" t="s">
        <v>128</v>
      </c>
    </row>
    <row r="705" spans="1:65" s="14" customFormat="1" ht="11.25">
      <c r="B705" s="201"/>
      <c r="C705" s="202"/>
      <c r="D705" s="183" t="s">
        <v>141</v>
      </c>
      <c r="E705" s="203" t="s">
        <v>19</v>
      </c>
      <c r="F705" s="204" t="s">
        <v>143</v>
      </c>
      <c r="G705" s="202"/>
      <c r="H705" s="205">
        <v>21.62</v>
      </c>
      <c r="I705" s="206"/>
      <c r="J705" s="202"/>
      <c r="K705" s="202"/>
      <c r="L705" s="207"/>
      <c r="M705" s="208"/>
      <c r="N705" s="209"/>
      <c r="O705" s="209"/>
      <c r="P705" s="209"/>
      <c r="Q705" s="209"/>
      <c r="R705" s="209"/>
      <c r="S705" s="209"/>
      <c r="T705" s="210"/>
      <c r="AT705" s="211" t="s">
        <v>141</v>
      </c>
      <c r="AU705" s="211" t="s">
        <v>81</v>
      </c>
      <c r="AV705" s="14" t="s">
        <v>135</v>
      </c>
      <c r="AW705" s="14" t="s">
        <v>35</v>
      </c>
      <c r="AX705" s="14" t="s">
        <v>79</v>
      </c>
      <c r="AY705" s="211" t="s">
        <v>128</v>
      </c>
    </row>
    <row r="706" spans="1:65" s="2" customFormat="1" ht="16.5" customHeight="1">
      <c r="A706" s="36"/>
      <c r="B706" s="37"/>
      <c r="C706" s="222" t="s">
        <v>1005</v>
      </c>
      <c r="D706" s="222" t="s">
        <v>197</v>
      </c>
      <c r="E706" s="223" t="s">
        <v>1006</v>
      </c>
      <c r="F706" s="224" t="s">
        <v>1007</v>
      </c>
      <c r="G706" s="225" t="s">
        <v>133</v>
      </c>
      <c r="H706" s="226">
        <v>0.61799999999999999</v>
      </c>
      <c r="I706" s="227"/>
      <c r="J706" s="228">
        <f>ROUND(I706*H706,2)</f>
        <v>0</v>
      </c>
      <c r="K706" s="224" t="s">
        <v>134</v>
      </c>
      <c r="L706" s="229"/>
      <c r="M706" s="230" t="s">
        <v>19</v>
      </c>
      <c r="N706" s="231" t="s">
        <v>45</v>
      </c>
      <c r="O706" s="66"/>
      <c r="P706" s="179">
        <f>O706*H706</f>
        <v>0</v>
      </c>
      <c r="Q706" s="179">
        <v>0.55000000000000004</v>
      </c>
      <c r="R706" s="179">
        <f>Q706*H706</f>
        <v>0.33990000000000004</v>
      </c>
      <c r="S706" s="179">
        <v>0</v>
      </c>
      <c r="T706" s="180">
        <f>S706*H706</f>
        <v>0</v>
      </c>
      <c r="U706" s="36"/>
      <c r="V706" s="36"/>
      <c r="W706" s="36"/>
      <c r="X706" s="36"/>
      <c r="Y706" s="36"/>
      <c r="Z706" s="36"/>
      <c r="AA706" s="36"/>
      <c r="AB706" s="36"/>
      <c r="AC706" s="36"/>
      <c r="AD706" s="36"/>
      <c r="AE706" s="36"/>
      <c r="AR706" s="181" t="s">
        <v>370</v>
      </c>
      <c r="AT706" s="181" t="s">
        <v>197</v>
      </c>
      <c r="AU706" s="181" t="s">
        <v>81</v>
      </c>
      <c r="AY706" s="19" t="s">
        <v>128</v>
      </c>
      <c r="BE706" s="182">
        <f>IF(N706="základní",J706,0)</f>
        <v>0</v>
      </c>
      <c r="BF706" s="182">
        <f>IF(N706="snížená",J706,0)</f>
        <v>0</v>
      </c>
      <c r="BG706" s="182">
        <f>IF(N706="zákl. přenesená",J706,0)</f>
        <v>0</v>
      </c>
      <c r="BH706" s="182">
        <f>IF(N706="sníž. přenesená",J706,0)</f>
        <v>0</v>
      </c>
      <c r="BI706" s="182">
        <f>IF(N706="nulová",J706,0)</f>
        <v>0</v>
      </c>
      <c r="BJ706" s="19" t="s">
        <v>79</v>
      </c>
      <c r="BK706" s="182">
        <f>ROUND(I706*H706,2)</f>
        <v>0</v>
      </c>
      <c r="BL706" s="19" t="s">
        <v>251</v>
      </c>
      <c r="BM706" s="181" t="s">
        <v>1008</v>
      </c>
    </row>
    <row r="707" spans="1:65" s="2" customFormat="1" ht="11.25">
      <c r="A707" s="36"/>
      <c r="B707" s="37"/>
      <c r="C707" s="38"/>
      <c r="D707" s="183" t="s">
        <v>137</v>
      </c>
      <c r="E707" s="38"/>
      <c r="F707" s="184" t="s">
        <v>1007</v>
      </c>
      <c r="G707" s="38"/>
      <c r="H707" s="38"/>
      <c r="I707" s="185"/>
      <c r="J707" s="38"/>
      <c r="K707" s="38"/>
      <c r="L707" s="41"/>
      <c r="M707" s="186"/>
      <c r="N707" s="187"/>
      <c r="O707" s="66"/>
      <c r="P707" s="66"/>
      <c r="Q707" s="66"/>
      <c r="R707" s="66"/>
      <c r="S707" s="66"/>
      <c r="T707" s="67"/>
      <c r="U707" s="36"/>
      <c r="V707" s="36"/>
      <c r="W707" s="36"/>
      <c r="X707" s="36"/>
      <c r="Y707" s="36"/>
      <c r="Z707" s="36"/>
      <c r="AA707" s="36"/>
      <c r="AB707" s="36"/>
      <c r="AC707" s="36"/>
      <c r="AD707" s="36"/>
      <c r="AE707" s="36"/>
      <c r="AT707" s="19" t="s">
        <v>137</v>
      </c>
      <c r="AU707" s="19" t="s">
        <v>81</v>
      </c>
    </row>
    <row r="708" spans="1:65" s="13" customFormat="1" ht="11.25">
      <c r="B708" s="190"/>
      <c r="C708" s="191"/>
      <c r="D708" s="183" t="s">
        <v>141</v>
      </c>
      <c r="E708" s="192" t="s">
        <v>19</v>
      </c>
      <c r="F708" s="193" t="s">
        <v>1009</v>
      </c>
      <c r="G708" s="191"/>
      <c r="H708" s="194">
        <v>0.61799999999999999</v>
      </c>
      <c r="I708" s="195"/>
      <c r="J708" s="191"/>
      <c r="K708" s="191"/>
      <c r="L708" s="196"/>
      <c r="M708" s="197"/>
      <c r="N708" s="198"/>
      <c r="O708" s="198"/>
      <c r="P708" s="198"/>
      <c r="Q708" s="198"/>
      <c r="R708" s="198"/>
      <c r="S708" s="198"/>
      <c r="T708" s="199"/>
      <c r="AT708" s="200" t="s">
        <v>141</v>
      </c>
      <c r="AU708" s="200" t="s">
        <v>81</v>
      </c>
      <c r="AV708" s="13" t="s">
        <v>81</v>
      </c>
      <c r="AW708" s="13" t="s">
        <v>35</v>
      </c>
      <c r="AX708" s="13" t="s">
        <v>74</v>
      </c>
      <c r="AY708" s="200" t="s">
        <v>128</v>
      </c>
    </row>
    <row r="709" spans="1:65" s="14" customFormat="1" ht="11.25">
      <c r="B709" s="201"/>
      <c r="C709" s="202"/>
      <c r="D709" s="183" t="s">
        <v>141</v>
      </c>
      <c r="E709" s="203" t="s">
        <v>19</v>
      </c>
      <c r="F709" s="204" t="s">
        <v>143</v>
      </c>
      <c r="G709" s="202"/>
      <c r="H709" s="205">
        <v>0.61799999999999999</v>
      </c>
      <c r="I709" s="206"/>
      <c r="J709" s="202"/>
      <c r="K709" s="202"/>
      <c r="L709" s="207"/>
      <c r="M709" s="208"/>
      <c r="N709" s="209"/>
      <c r="O709" s="209"/>
      <c r="P709" s="209"/>
      <c r="Q709" s="209"/>
      <c r="R709" s="209"/>
      <c r="S709" s="209"/>
      <c r="T709" s="210"/>
      <c r="AT709" s="211" t="s">
        <v>141</v>
      </c>
      <c r="AU709" s="211" t="s">
        <v>81</v>
      </c>
      <c r="AV709" s="14" t="s">
        <v>135</v>
      </c>
      <c r="AW709" s="14" t="s">
        <v>35</v>
      </c>
      <c r="AX709" s="14" t="s">
        <v>79</v>
      </c>
      <c r="AY709" s="211" t="s">
        <v>128</v>
      </c>
    </row>
    <row r="710" spans="1:65" s="2" customFormat="1" ht="16.5" customHeight="1">
      <c r="A710" s="36"/>
      <c r="B710" s="37"/>
      <c r="C710" s="170" t="s">
        <v>1010</v>
      </c>
      <c r="D710" s="170" t="s">
        <v>130</v>
      </c>
      <c r="E710" s="171" t="s">
        <v>1011</v>
      </c>
      <c r="F710" s="172" t="s">
        <v>1012</v>
      </c>
      <c r="G710" s="173" t="s">
        <v>205</v>
      </c>
      <c r="H710" s="174">
        <v>103.3</v>
      </c>
      <c r="I710" s="175"/>
      <c r="J710" s="176">
        <f>ROUND(I710*H710,2)</f>
        <v>0</v>
      </c>
      <c r="K710" s="172" t="s">
        <v>134</v>
      </c>
      <c r="L710" s="41"/>
      <c r="M710" s="177" t="s">
        <v>19</v>
      </c>
      <c r="N710" s="178" t="s">
        <v>45</v>
      </c>
      <c r="O710" s="66"/>
      <c r="P710" s="179">
        <f>O710*H710</f>
        <v>0</v>
      </c>
      <c r="Q710" s="179">
        <v>0</v>
      </c>
      <c r="R710" s="179">
        <f>Q710*H710</f>
        <v>0</v>
      </c>
      <c r="S710" s="179">
        <v>1.4999999999999999E-2</v>
      </c>
      <c r="T710" s="180">
        <f>S710*H710</f>
        <v>1.5494999999999999</v>
      </c>
      <c r="U710" s="36"/>
      <c r="V710" s="36"/>
      <c r="W710" s="36"/>
      <c r="X710" s="36"/>
      <c r="Y710" s="36"/>
      <c r="Z710" s="36"/>
      <c r="AA710" s="36"/>
      <c r="AB710" s="36"/>
      <c r="AC710" s="36"/>
      <c r="AD710" s="36"/>
      <c r="AE710" s="36"/>
      <c r="AR710" s="181" t="s">
        <v>251</v>
      </c>
      <c r="AT710" s="181" t="s">
        <v>130</v>
      </c>
      <c r="AU710" s="181" t="s">
        <v>81</v>
      </c>
      <c r="AY710" s="19" t="s">
        <v>128</v>
      </c>
      <c r="BE710" s="182">
        <f>IF(N710="základní",J710,0)</f>
        <v>0</v>
      </c>
      <c r="BF710" s="182">
        <f>IF(N710="snížená",J710,0)</f>
        <v>0</v>
      </c>
      <c r="BG710" s="182">
        <f>IF(N710="zákl. přenesená",J710,0)</f>
        <v>0</v>
      </c>
      <c r="BH710" s="182">
        <f>IF(N710="sníž. přenesená",J710,0)</f>
        <v>0</v>
      </c>
      <c r="BI710" s="182">
        <f>IF(N710="nulová",J710,0)</f>
        <v>0</v>
      </c>
      <c r="BJ710" s="19" t="s">
        <v>79</v>
      </c>
      <c r="BK710" s="182">
        <f>ROUND(I710*H710,2)</f>
        <v>0</v>
      </c>
      <c r="BL710" s="19" t="s">
        <v>251</v>
      </c>
      <c r="BM710" s="181" t="s">
        <v>1013</v>
      </c>
    </row>
    <row r="711" spans="1:65" s="2" customFormat="1" ht="19.5">
      <c r="A711" s="36"/>
      <c r="B711" s="37"/>
      <c r="C711" s="38"/>
      <c r="D711" s="183" t="s">
        <v>137</v>
      </c>
      <c r="E711" s="38"/>
      <c r="F711" s="184" t="s">
        <v>1014</v>
      </c>
      <c r="G711" s="38"/>
      <c r="H711" s="38"/>
      <c r="I711" s="185"/>
      <c r="J711" s="38"/>
      <c r="K711" s="38"/>
      <c r="L711" s="41"/>
      <c r="M711" s="186"/>
      <c r="N711" s="187"/>
      <c r="O711" s="66"/>
      <c r="P711" s="66"/>
      <c r="Q711" s="66"/>
      <c r="R711" s="66"/>
      <c r="S711" s="66"/>
      <c r="T711" s="67"/>
      <c r="U711" s="36"/>
      <c r="V711" s="36"/>
      <c r="W711" s="36"/>
      <c r="X711" s="36"/>
      <c r="Y711" s="36"/>
      <c r="Z711" s="36"/>
      <c r="AA711" s="36"/>
      <c r="AB711" s="36"/>
      <c r="AC711" s="36"/>
      <c r="AD711" s="36"/>
      <c r="AE711" s="36"/>
      <c r="AT711" s="19" t="s">
        <v>137</v>
      </c>
      <c r="AU711" s="19" t="s">
        <v>81</v>
      </c>
    </row>
    <row r="712" spans="1:65" s="2" customFormat="1" ht="11.25">
      <c r="A712" s="36"/>
      <c r="B712" s="37"/>
      <c r="C712" s="38"/>
      <c r="D712" s="188" t="s">
        <v>139</v>
      </c>
      <c r="E712" s="38"/>
      <c r="F712" s="189" t="s">
        <v>1015</v>
      </c>
      <c r="G712" s="38"/>
      <c r="H712" s="38"/>
      <c r="I712" s="185"/>
      <c r="J712" s="38"/>
      <c r="K712" s="38"/>
      <c r="L712" s="41"/>
      <c r="M712" s="186"/>
      <c r="N712" s="187"/>
      <c r="O712" s="66"/>
      <c r="P712" s="66"/>
      <c r="Q712" s="66"/>
      <c r="R712" s="66"/>
      <c r="S712" s="66"/>
      <c r="T712" s="67"/>
      <c r="U712" s="36"/>
      <c r="V712" s="36"/>
      <c r="W712" s="36"/>
      <c r="X712" s="36"/>
      <c r="Y712" s="36"/>
      <c r="Z712" s="36"/>
      <c r="AA712" s="36"/>
      <c r="AB712" s="36"/>
      <c r="AC712" s="36"/>
      <c r="AD712" s="36"/>
      <c r="AE712" s="36"/>
      <c r="AT712" s="19" t="s">
        <v>139</v>
      </c>
      <c r="AU712" s="19" t="s">
        <v>81</v>
      </c>
    </row>
    <row r="713" spans="1:65" s="2" customFormat="1" ht="21.75" customHeight="1">
      <c r="A713" s="36"/>
      <c r="B713" s="37"/>
      <c r="C713" s="170" t="s">
        <v>1016</v>
      </c>
      <c r="D713" s="170" t="s">
        <v>130</v>
      </c>
      <c r="E713" s="171" t="s">
        <v>1017</v>
      </c>
      <c r="F713" s="172" t="s">
        <v>1018</v>
      </c>
      <c r="G713" s="173" t="s">
        <v>205</v>
      </c>
      <c r="H713" s="174">
        <v>104.645</v>
      </c>
      <c r="I713" s="175"/>
      <c r="J713" s="176">
        <f>ROUND(I713*H713,2)</f>
        <v>0</v>
      </c>
      <c r="K713" s="172" t="s">
        <v>134</v>
      </c>
      <c r="L713" s="41"/>
      <c r="M713" s="177" t="s">
        <v>19</v>
      </c>
      <c r="N713" s="178" t="s">
        <v>45</v>
      </c>
      <c r="O713" s="66"/>
      <c r="P713" s="179">
        <f>O713*H713</f>
        <v>0</v>
      </c>
      <c r="Q713" s="179">
        <v>0</v>
      </c>
      <c r="R713" s="179">
        <f>Q713*H713</f>
        <v>0</v>
      </c>
      <c r="S713" s="179">
        <v>0</v>
      </c>
      <c r="T713" s="180">
        <f>S713*H713</f>
        <v>0</v>
      </c>
      <c r="U713" s="36"/>
      <c r="V713" s="36"/>
      <c r="W713" s="36"/>
      <c r="X713" s="36"/>
      <c r="Y713" s="36"/>
      <c r="Z713" s="36"/>
      <c r="AA713" s="36"/>
      <c r="AB713" s="36"/>
      <c r="AC713" s="36"/>
      <c r="AD713" s="36"/>
      <c r="AE713" s="36"/>
      <c r="AR713" s="181" t="s">
        <v>251</v>
      </c>
      <c r="AT713" s="181" t="s">
        <v>130</v>
      </c>
      <c r="AU713" s="181" t="s">
        <v>81</v>
      </c>
      <c r="AY713" s="19" t="s">
        <v>128</v>
      </c>
      <c r="BE713" s="182">
        <f>IF(N713="základní",J713,0)</f>
        <v>0</v>
      </c>
      <c r="BF713" s="182">
        <f>IF(N713="snížená",J713,0)</f>
        <v>0</v>
      </c>
      <c r="BG713" s="182">
        <f>IF(N713="zákl. přenesená",J713,0)</f>
        <v>0</v>
      </c>
      <c r="BH713" s="182">
        <f>IF(N713="sníž. přenesená",J713,0)</f>
        <v>0</v>
      </c>
      <c r="BI713" s="182">
        <f>IF(N713="nulová",J713,0)</f>
        <v>0</v>
      </c>
      <c r="BJ713" s="19" t="s">
        <v>79</v>
      </c>
      <c r="BK713" s="182">
        <f>ROUND(I713*H713,2)</f>
        <v>0</v>
      </c>
      <c r="BL713" s="19" t="s">
        <v>251</v>
      </c>
      <c r="BM713" s="181" t="s">
        <v>1019</v>
      </c>
    </row>
    <row r="714" spans="1:65" s="2" customFormat="1" ht="11.25">
      <c r="A714" s="36"/>
      <c r="B714" s="37"/>
      <c r="C714" s="38"/>
      <c r="D714" s="183" t="s">
        <v>137</v>
      </c>
      <c r="E714" s="38"/>
      <c r="F714" s="184" t="s">
        <v>1020</v>
      </c>
      <c r="G714" s="38"/>
      <c r="H714" s="38"/>
      <c r="I714" s="185"/>
      <c r="J714" s="38"/>
      <c r="K714" s="38"/>
      <c r="L714" s="41"/>
      <c r="M714" s="186"/>
      <c r="N714" s="187"/>
      <c r="O714" s="66"/>
      <c r="P714" s="66"/>
      <c r="Q714" s="66"/>
      <c r="R714" s="66"/>
      <c r="S714" s="66"/>
      <c r="T714" s="67"/>
      <c r="U714" s="36"/>
      <c r="V714" s="36"/>
      <c r="W714" s="36"/>
      <c r="X714" s="36"/>
      <c r="Y714" s="36"/>
      <c r="Z714" s="36"/>
      <c r="AA714" s="36"/>
      <c r="AB714" s="36"/>
      <c r="AC714" s="36"/>
      <c r="AD714" s="36"/>
      <c r="AE714" s="36"/>
      <c r="AT714" s="19" t="s">
        <v>137</v>
      </c>
      <c r="AU714" s="19" t="s">
        <v>81</v>
      </c>
    </row>
    <row r="715" spans="1:65" s="2" customFormat="1" ht="11.25">
      <c r="A715" s="36"/>
      <c r="B715" s="37"/>
      <c r="C715" s="38"/>
      <c r="D715" s="188" t="s">
        <v>139</v>
      </c>
      <c r="E715" s="38"/>
      <c r="F715" s="189" t="s">
        <v>1021</v>
      </c>
      <c r="G715" s="38"/>
      <c r="H715" s="38"/>
      <c r="I715" s="185"/>
      <c r="J715" s="38"/>
      <c r="K715" s="38"/>
      <c r="L715" s="41"/>
      <c r="M715" s="186"/>
      <c r="N715" s="187"/>
      <c r="O715" s="66"/>
      <c r="P715" s="66"/>
      <c r="Q715" s="66"/>
      <c r="R715" s="66"/>
      <c r="S715" s="66"/>
      <c r="T715" s="67"/>
      <c r="U715" s="36"/>
      <c r="V715" s="36"/>
      <c r="W715" s="36"/>
      <c r="X715" s="36"/>
      <c r="Y715" s="36"/>
      <c r="Z715" s="36"/>
      <c r="AA715" s="36"/>
      <c r="AB715" s="36"/>
      <c r="AC715" s="36"/>
      <c r="AD715" s="36"/>
      <c r="AE715" s="36"/>
      <c r="AT715" s="19" t="s">
        <v>139</v>
      </c>
      <c r="AU715" s="19" t="s">
        <v>81</v>
      </c>
    </row>
    <row r="716" spans="1:65" s="13" customFormat="1" ht="11.25">
      <c r="B716" s="190"/>
      <c r="C716" s="191"/>
      <c r="D716" s="183" t="s">
        <v>141</v>
      </c>
      <c r="E716" s="192" t="s">
        <v>19</v>
      </c>
      <c r="F716" s="193" t="s">
        <v>1022</v>
      </c>
      <c r="G716" s="191"/>
      <c r="H716" s="194">
        <v>104.645</v>
      </c>
      <c r="I716" s="195"/>
      <c r="J716" s="191"/>
      <c r="K716" s="191"/>
      <c r="L716" s="196"/>
      <c r="M716" s="197"/>
      <c r="N716" s="198"/>
      <c r="O716" s="198"/>
      <c r="P716" s="198"/>
      <c r="Q716" s="198"/>
      <c r="R716" s="198"/>
      <c r="S716" s="198"/>
      <c r="T716" s="199"/>
      <c r="AT716" s="200" t="s">
        <v>141</v>
      </c>
      <c r="AU716" s="200" t="s">
        <v>81</v>
      </c>
      <c r="AV716" s="13" t="s">
        <v>81</v>
      </c>
      <c r="AW716" s="13" t="s">
        <v>35</v>
      </c>
      <c r="AX716" s="13" t="s">
        <v>74</v>
      </c>
      <c r="AY716" s="200" t="s">
        <v>128</v>
      </c>
    </row>
    <row r="717" spans="1:65" s="14" customFormat="1" ht="11.25">
      <c r="B717" s="201"/>
      <c r="C717" s="202"/>
      <c r="D717" s="183" t="s">
        <v>141</v>
      </c>
      <c r="E717" s="203" t="s">
        <v>19</v>
      </c>
      <c r="F717" s="204" t="s">
        <v>143</v>
      </c>
      <c r="G717" s="202"/>
      <c r="H717" s="205">
        <v>104.645</v>
      </c>
      <c r="I717" s="206"/>
      <c r="J717" s="202"/>
      <c r="K717" s="202"/>
      <c r="L717" s="207"/>
      <c r="M717" s="208"/>
      <c r="N717" s="209"/>
      <c r="O717" s="209"/>
      <c r="P717" s="209"/>
      <c r="Q717" s="209"/>
      <c r="R717" s="209"/>
      <c r="S717" s="209"/>
      <c r="T717" s="210"/>
      <c r="AT717" s="211" t="s">
        <v>141</v>
      </c>
      <c r="AU717" s="211" t="s">
        <v>81</v>
      </c>
      <c r="AV717" s="14" t="s">
        <v>135</v>
      </c>
      <c r="AW717" s="14" t="s">
        <v>35</v>
      </c>
      <c r="AX717" s="14" t="s">
        <v>79</v>
      </c>
      <c r="AY717" s="211" t="s">
        <v>128</v>
      </c>
    </row>
    <row r="718" spans="1:65" s="2" customFormat="1" ht="16.5" customHeight="1">
      <c r="A718" s="36"/>
      <c r="B718" s="37"/>
      <c r="C718" s="222" t="s">
        <v>1023</v>
      </c>
      <c r="D718" s="222" t="s">
        <v>197</v>
      </c>
      <c r="E718" s="223" t="s">
        <v>1024</v>
      </c>
      <c r="F718" s="224" t="s">
        <v>1025</v>
      </c>
      <c r="G718" s="225" t="s">
        <v>133</v>
      </c>
      <c r="H718" s="226">
        <v>0.96699999999999997</v>
      </c>
      <c r="I718" s="227"/>
      <c r="J718" s="228">
        <f>ROUND(I718*H718,2)</f>
        <v>0</v>
      </c>
      <c r="K718" s="224" t="s">
        <v>134</v>
      </c>
      <c r="L718" s="229"/>
      <c r="M718" s="230" t="s">
        <v>19</v>
      </c>
      <c r="N718" s="231" t="s">
        <v>45</v>
      </c>
      <c r="O718" s="66"/>
      <c r="P718" s="179">
        <f>O718*H718</f>
        <v>0</v>
      </c>
      <c r="Q718" s="179">
        <v>0.55000000000000004</v>
      </c>
      <c r="R718" s="179">
        <f>Q718*H718</f>
        <v>0.53185000000000004</v>
      </c>
      <c r="S718" s="179">
        <v>0</v>
      </c>
      <c r="T718" s="180">
        <f>S718*H718</f>
        <v>0</v>
      </c>
      <c r="U718" s="36"/>
      <c r="V718" s="36"/>
      <c r="W718" s="36"/>
      <c r="X718" s="36"/>
      <c r="Y718" s="36"/>
      <c r="Z718" s="36"/>
      <c r="AA718" s="36"/>
      <c r="AB718" s="36"/>
      <c r="AC718" s="36"/>
      <c r="AD718" s="36"/>
      <c r="AE718" s="36"/>
      <c r="AR718" s="181" t="s">
        <v>370</v>
      </c>
      <c r="AT718" s="181" t="s">
        <v>197</v>
      </c>
      <c r="AU718" s="181" t="s">
        <v>81</v>
      </c>
      <c r="AY718" s="19" t="s">
        <v>128</v>
      </c>
      <c r="BE718" s="182">
        <f>IF(N718="základní",J718,0)</f>
        <v>0</v>
      </c>
      <c r="BF718" s="182">
        <f>IF(N718="snížená",J718,0)</f>
        <v>0</v>
      </c>
      <c r="BG718" s="182">
        <f>IF(N718="zákl. přenesená",J718,0)</f>
        <v>0</v>
      </c>
      <c r="BH718" s="182">
        <f>IF(N718="sníž. přenesená",J718,0)</f>
        <v>0</v>
      </c>
      <c r="BI718" s="182">
        <f>IF(N718="nulová",J718,0)</f>
        <v>0</v>
      </c>
      <c r="BJ718" s="19" t="s">
        <v>79</v>
      </c>
      <c r="BK718" s="182">
        <f>ROUND(I718*H718,2)</f>
        <v>0</v>
      </c>
      <c r="BL718" s="19" t="s">
        <v>251</v>
      </c>
      <c r="BM718" s="181" t="s">
        <v>1026</v>
      </c>
    </row>
    <row r="719" spans="1:65" s="2" customFormat="1" ht="11.25">
      <c r="A719" s="36"/>
      <c r="B719" s="37"/>
      <c r="C719" s="38"/>
      <c r="D719" s="183" t="s">
        <v>137</v>
      </c>
      <c r="E719" s="38"/>
      <c r="F719" s="184" t="s">
        <v>1025</v>
      </c>
      <c r="G719" s="38"/>
      <c r="H719" s="38"/>
      <c r="I719" s="185"/>
      <c r="J719" s="38"/>
      <c r="K719" s="38"/>
      <c r="L719" s="41"/>
      <c r="M719" s="186"/>
      <c r="N719" s="187"/>
      <c r="O719" s="66"/>
      <c r="P719" s="66"/>
      <c r="Q719" s="66"/>
      <c r="R719" s="66"/>
      <c r="S719" s="66"/>
      <c r="T719" s="67"/>
      <c r="U719" s="36"/>
      <c r="V719" s="36"/>
      <c r="W719" s="36"/>
      <c r="X719" s="36"/>
      <c r="Y719" s="36"/>
      <c r="Z719" s="36"/>
      <c r="AA719" s="36"/>
      <c r="AB719" s="36"/>
      <c r="AC719" s="36"/>
      <c r="AD719" s="36"/>
      <c r="AE719" s="36"/>
      <c r="AT719" s="19" t="s">
        <v>137</v>
      </c>
      <c r="AU719" s="19" t="s">
        <v>81</v>
      </c>
    </row>
    <row r="720" spans="1:65" s="13" customFormat="1" ht="11.25">
      <c r="B720" s="190"/>
      <c r="C720" s="191"/>
      <c r="D720" s="183" t="s">
        <v>141</v>
      </c>
      <c r="E720" s="192" t="s">
        <v>19</v>
      </c>
      <c r="F720" s="193" t="s">
        <v>1027</v>
      </c>
      <c r="G720" s="191"/>
      <c r="H720" s="194">
        <v>0.96699999999999997</v>
      </c>
      <c r="I720" s="195"/>
      <c r="J720" s="191"/>
      <c r="K720" s="191"/>
      <c r="L720" s="196"/>
      <c r="M720" s="197"/>
      <c r="N720" s="198"/>
      <c r="O720" s="198"/>
      <c r="P720" s="198"/>
      <c r="Q720" s="198"/>
      <c r="R720" s="198"/>
      <c r="S720" s="198"/>
      <c r="T720" s="199"/>
      <c r="AT720" s="200" t="s">
        <v>141</v>
      </c>
      <c r="AU720" s="200" t="s">
        <v>81</v>
      </c>
      <c r="AV720" s="13" t="s">
        <v>81</v>
      </c>
      <c r="AW720" s="13" t="s">
        <v>35</v>
      </c>
      <c r="AX720" s="13" t="s">
        <v>74</v>
      </c>
      <c r="AY720" s="200" t="s">
        <v>128</v>
      </c>
    </row>
    <row r="721" spans="1:65" s="14" customFormat="1" ht="11.25">
      <c r="B721" s="201"/>
      <c r="C721" s="202"/>
      <c r="D721" s="183" t="s">
        <v>141</v>
      </c>
      <c r="E721" s="203" t="s">
        <v>19</v>
      </c>
      <c r="F721" s="204" t="s">
        <v>143</v>
      </c>
      <c r="G721" s="202"/>
      <c r="H721" s="205">
        <v>0.96699999999999997</v>
      </c>
      <c r="I721" s="206"/>
      <c r="J721" s="202"/>
      <c r="K721" s="202"/>
      <c r="L721" s="207"/>
      <c r="M721" s="208"/>
      <c r="N721" s="209"/>
      <c r="O721" s="209"/>
      <c r="P721" s="209"/>
      <c r="Q721" s="209"/>
      <c r="R721" s="209"/>
      <c r="S721" s="209"/>
      <c r="T721" s="210"/>
      <c r="AT721" s="211" t="s">
        <v>141</v>
      </c>
      <c r="AU721" s="211" t="s">
        <v>81</v>
      </c>
      <c r="AV721" s="14" t="s">
        <v>135</v>
      </c>
      <c r="AW721" s="14" t="s">
        <v>35</v>
      </c>
      <c r="AX721" s="14" t="s">
        <v>79</v>
      </c>
      <c r="AY721" s="211" t="s">
        <v>128</v>
      </c>
    </row>
    <row r="722" spans="1:65" s="2" customFormat="1" ht="16.5" customHeight="1">
      <c r="A722" s="36"/>
      <c r="B722" s="37"/>
      <c r="C722" s="170" t="s">
        <v>1028</v>
      </c>
      <c r="D722" s="170" t="s">
        <v>130</v>
      </c>
      <c r="E722" s="171" t="s">
        <v>1029</v>
      </c>
      <c r="F722" s="172" t="s">
        <v>1030</v>
      </c>
      <c r="G722" s="173" t="s">
        <v>304</v>
      </c>
      <c r="H722" s="174">
        <v>148.4</v>
      </c>
      <c r="I722" s="175"/>
      <c r="J722" s="176">
        <f>ROUND(I722*H722,2)</f>
        <v>0</v>
      </c>
      <c r="K722" s="172" t="s">
        <v>134</v>
      </c>
      <c r="L722" s="41"/>
      <c r="M722" s="177" t="s">
        <v>19</v>
      </c>
      <c r="N722" s="178" t="s">
        <v>45</v>
      </c>
      <c r="O722" s="66"/>
      <c r="P722" s="179">
        <f>O722*H722</f>
        <v>0</v>
      </c>
      <c r="Q722" s="179">
        <v>2.0000000000000002E-5</v>
      </c>
      <c r="R722" s="179">
        <f>Q722*H722</f>
        <v>2.9680000000000002E-3</v>
      </c>
      <c r="S722" s="179">
        <v>0</v>
      </c>
      <c r="T722" s="180">
        <f>S722*H722</f>
        <v>0</v>
      </c>
      <c r="U722" s="36"/>
      <c r="V722" s="36"/>
      <c r="W722" s="36"/>
      <c r="X722" s="36"/>
      <c r="Y722" s="36"/>
      <c r="Z722" s="36"/>
      <c r="AA722" s="36"/>
      <c r="AB722" s="36"/>
      <c r="AC722" s="36"/>
      <c r="AD722" s="36"/>
      <c r="AE722" s="36"/>
      <c r="AR722" s="181" t="s">
        <v>251</v>
      </c>
      <c r="AT722" s="181" t="s">
        <v>130</v>
      </c>
      <c r="AU722" s="181" t="s">
        <v>81</v>
      </c>
      <c r="AY722" s="19" t="s">
        <v>128</v>
      </c>
      <c r="BE722" s="182">
        <f>IF(N722="základní",J722,0)</f>
        <v>0</v>
      </c>
      <c r="BF722" s="182">
        <f>IF(N722="snížená",J722,0)</f>
        <v>0</v>
      </c>
      <c r="BG722" s="182">
        <f>IF(N722="zákl. přenesená",J722,0)</f>
        <v>0</v>
      </c>
      <c r="BH722" s="182">
        <f>IF(N722="sníž. přenesená",J722,0)</f>
        <v>0</v>
      </c>
      <c r="BI722" s="182">
        <f>IF(N722="nulová",J722,0)</f>
        <v>0</v>
      </c>
      <c r="BJ722" s="19" t="s">
        <v>79</v>
      </c>
      <c r="BK722" s="182">
        <f>ROUND(I722*H722,2)</f>
        <v>0</v>
      </c>
      <c r="BL722" s="19" t="s">
        <v>251</v>
      </c>
      <c r="BM722" s="181" t="s">
        <v>1031</v>
      </c>
    </row>
    <row r="723" spans="1:65" s="2" customFormat="1" ht="11.25">
      <c r="A723" s="36"/>
      <c r="B723" s="37"/>
      <c r="C723" s="38"/>
      <c r="D723" s="183" t="s">
        <v>137</v>
      </c>
      <c r="E723" s="38"/>
      <c r="F723" s="184" t="s">
        <v>1032</v>
      </c>
      <c r="G723" s="38"/>
      <c r="H723" s="38"/>
      <c r="I723" s="185"/>
      <c r="J723" s="38"/>
      <c r="K723" s="38"/>
      <c r="L723" s="41"/>
      <c r="M723" s="186"/>
      <c r="N723" s="187"/>
      <c r="O723" s="66"/>
      <c r="P723" s="66"/>
      <c r="Q723" s="66"/>
      <c r="R723" s="66"/>
      <c r="S723" s="66"/>
      <c r="T723" s="67"/>
      <c r="U723" s="36"/>
      <c r="V723" s="36"/>
      <c r="W723" s="36"/>
      <c r="X723" s="36"/>
      <c r="Y723" s="36"/>
      <c r="Z723" s="36"/>
      <c r="AA723" s="36"/>
      <c r="AB723" s="36"/>
      <c r="AC723" s="36"/>
      <c r="AD723" s="36"/>
      <c r="AE723" s="36"/>
      <c r="AT723" s="19" t="s">
        <v>137</v>
      </c>
      <c r="AU723" s="19" t="s">
        <v>81</v>
      </c>
    </row>
    <row r="724" spans="1:65" s="2" customFormat="1" ht="11.25">
      <c r="A724" s="36"/>
      <c r="B724" s="37"/>
      <c r="C724" s="38"/>
      <c r="D724" s="188" t="s">
        <v>139</v>
      </c>
      <c r="E724" s="38"/>
      <c r="F724" s="189" t="s">
        <v>1033</v>
      </c>
      <c r="G724" s="38"/>
      <c r="H724" s="38"/>
      <c r="I724" s="185"/>
      <c r="J724" s="38"/>
      <c r="K724" s="38"/>
      <c r="L724" s="41"/>
      <c r="M724" s="186"/>
      <c r="N724" s="187"/>
      <c r="O724" s="66"/>
      <c r="P724" s="66"/>
      <c r="Q724" s="66"/>
      <c r="R724" s="66"/>
      <c r="S724" s="66"/>
      <c r="T724" s="67"/>
      <c r="U724" s="36"/>
      <c r="V724" s="36"/>
      <c r="W724" s="36"/>
      <c r="X724" s="36"/>
      <c r="Y724" s="36"/>
      <c r="Z724" s="36"/>
      <c r="AA724" s="36"/>
      <c r="AB724" s="36"/>
      <c r="AC724" s="36"/>
      <c r="AD724" s="36"/>
      <c r="AE724" s="36"/>
      <c r="AT724" s="19" t="s">
        <v>139</v>
      </c>
      <c r="AU724" s="19" t="s">
        <v>81</v>
      </c>
    </row>
    <row r="725" spans="1:65" s="13" customFormat="1" ht="11.25">
      <c r="B725" s="190"/>
      <c r="C725" s="191"/>
      <c r="D725" s="183" t="s">
        <v>141</v>
      </c>
      <c r="E725" s="192" t="s">
        <v>19</v>
      </c>
      <c r="F725" s="193" t="s">
        <v>977</v>
      </c>
      <c r="G725" s="191"/>
      <c r="H725" s="194">
        <v>148.4</v>
      </c>
      <c r="I725" s="195"/>
      <c r="J725" s="191"/>
      <c r="K725" s="191"/>
      <c r="L725" s="196"/>
      <c r="M725" s="197"/>
      <c r="N725" s="198"/>
      <c r="O725" s="198"/>
      <c r="P725" s="198"/>
      <c r="Q725" s="198"/>
      <c r="R725" s="198"/>
      <c r="S725" s="198"/>
      <c r="T725" s="199"/>
      <c r="AT725" s="200" t="s">
        <v>141</v>
      </c>
      <c r="AU725" s="200" t="s">
        <v>81</v>
      </c>
      <c r="AV725" s="13" t="s">
        <v>81</v>
      </c>
      <c r="AW725" s="13" t="s">
        <v>35</v>
      </c>
      <c r="AX725" s="13" t="s">
        <v>74</v>
      </c>
      <c r="AY725" s="200" t="s">
        <v>128</v>
      </c>
    </row>
    <row r="726" spans="1:65" s="14" customFormat="1" ht="11.25">
      <c r="B726" s="201"/>
      <c r="C726" s="202"/>
      <c r="D726" s="183" t="s">
        <v>141</v>
      </c>
      <c r="E726" s="203" t="s">
        <v>19</v>
      </c>
      <c r="F726" s="204" t="s">
        <v>143</v>
      </c>
      <c r="G726" s="202"/>
      <c r="H726" s="205">
        <v>148.4</v>
      </c>
      <c r="I726" s="206"/>
      <c r="J726" s="202"/>
      <c r="K726" s="202"/>
      <c r="L726" s="207"/>
      <c r="M726" s="208"/>
      <c r="N726" s="209"/>
      <c r="O726" s="209"/>
      <c r="P726" s="209"/>
      <c r="Q726" s="209"/>
      <c r="R726" s="209"/>
      <c r="S726" s="209"/>
      <c r="T726" s="210"/>
      <c r="AT726" s="211" t="s">
        <v>141</v>
      </c>
      <c r="AU726" s="211" t="s">
        <v>81</v>
      </c>
      <c r="AV726" s="14" t="s">
        <v>135</v>
      </c>
      <c r="AW726" s="14" t="s">
        <v>35</v>
      </c>
      <c r="AX726" s="14" t="s">
        <v>79</v>
      </c>
      <c r="AY726" s="211" t="s">
        <v>128</v>
      </c>
    </row>
    <row r="727" spans="1:65" s="2" customFormat="1" ht="16.5" customHeight="1">
      <c r="A727" s="36"/>
      <c r="B727" s="37"/>
      <c r="C727" s="222" t="s">
        <v>1034</v>
      </c>
      <c r="D727" s="222" t="s">
        <v>197</v>
      </c>
      <c r="E727" s="223" t="s">
        <v>1024</v>
      </c>
      <c r="F727" s="224" t="s">
        <v>1025</v>
      </c>
      <c r="G727" s="225" t="s">
        <v>133</v>
      </c>
      <c r="H727" s="226">
        <v>0.39200000000000002</v>
      </c>
      <c r="I727" s="227"/>
      <c r="J727" s="228">
        <f>ROUND(I727*H727,2)</f>
        <v>0</v>
      </c>
      <c r="K727" s="224" t="s">
        <v>134</v>
      </c>
      <c r="L727" s="229"/>
      <c r="M727" s="230" t="s">
        <v>19</v>
      </c>
      <c r="N727" s="231" t="s">
        <v>45</v>
      </c>
      <c r="O727" s="66"/>
      <c r="P727" s="179">
        <f>O727*H727</f>
        <v>0</v>
      </c>
      <c r="Q727" s="179">
        <v>0.55000000000000004</v>
      </c>
      <c r="R727" s="179">
        <f>Q727*H727</f>
        <v>0.21560000000000001</v>
      </c>
      <c r="S727" s="179">
        <v>0</v>
      </c>
      <c r="T727" s="180">
        <f>S727*H727</f>
        <v>0</v>
      </c>
      <c r="U727" s="36"/>
      <c r="V727" s="36"/>
      <c r="W727" s="36"/>
      <c r="X727" s="36"/>
      <c r="Y727" s="36"/>
      <c r="Z727" s="36"/>
      <c r="AA727" s="36"/>
      <c r="AB727" s="36"/>
      <c r="AC727" s="36"/>
      <c r="AD727" s="36"/>
      <c r="AE727" s="36"/>
      <c r="AR727" s="181" t="s">
        <v>370</v>
      </c>
      <c r="AT727" s="181" t="s">
        <v>197</v>
      </c>
      <c r="AU727" s="181" t="s">
        <v>81</v>
      </c>
      <c r="AY727" s="19" t="s">
        <v>128</v>
      </c>
      <c r="BE727" s="182">
        <f>IF(N727="základní",J727,0)</f>
        <v>0</v>
      </c>
      <c r="BF727" s="182">
        <f>IF(N727="snížená",J727,0)</f>
        <v>0</v>
      </c>
      <c r="BG727" s="182">
        <f>IF(N727="zákl. přenesená",J727,0)</f>
        <v>0</v>
      </c>
      <c r="BH727" s="182">
        <f>IF(N727="sníž. přenesená",J727,0)</f>
        <v>0</v>
      </c>
      <c r="BI727" s="182">
        <f>IF(N727="nulová",J727,0)</f>
        <v>0</v>
      </c>
      <c r="BJ727" s="19" t="s">
        <v>79</v>
      </c>
      <c r="BK727" s="182">
        <f>ROUND(I727*H727,2)</f>
        <v>0</v>
      </c>
      <c r="BL727" s="19" t="s">
        <v>251</v>
      </c>
      <c r="BM727" s="181" t="s">
        <v>1035</v>
      </c>
    </row>
    <row r="728" spans="1:65" s="2" customFormat="1" ht="11.25">
      <c r="A728" s="36"/>
      <c r="B728" s="37"/>
      <c r="C728" s="38"/>
      <c r="D728" s="183" t="s">
        <v>137</v>
      </c>
      <c r="E728" s="38"/>
      <c r="F728" s="184" t="s">
        <v>1025</v>
      </c>
      <c r="G728" s="38"/>
      <c r="H728" s="38"/>
      <c r="I728" s="185"/>
      <c r="J728" s="38"/>
      <c r="K728" s="38"/>
      <c r="L728" s="41"/>
      <c r="M728" s="186"/>
      <c r="N728" s="187"/>
      <c r="O728" s="66"/>
      <c r="P728" s="66"/>
      <c r="Q728" s="66"/>
      <c r="R728" s="66"/>
      <c r="S728" s="66"/>
      <c r="T728" s="67"/>
      <c r="U728" s="36"/>
      <c r="V728" s="36"/>
      <c r="W728" s="36"/>
      <c r="X728" s="36"/>
      <c r="Y728" s="36"/>
      <c r="Z728" s="36"/>
      <c r="AA728" s="36"/>
      <c r="AB728" s="36"/>
      <c r="AC728" s="36"/>
      <c r="AD728" s="36"/>
      <c r="AE728" s="36"/>
      <c r="AT728" s="19" t="s">
        <v>137</v>
      </c>
      <c r="AU728" s="19" t="s">
        <v>81</v>
      </c>
    </row>
    <row r="729" spans="1:65" s="13" customFormat="1" ht="11.25">
      <c r="B729" s="190"/>
      <c r="C729" s="191"/>
      <c r="D729" s="183" t="s">
        <v>141</v>
      </c>
      <c r="E729" s="192" t="s">
        <v>19</v>
      </c>
      <c r="F729" s="193" t="s">
        <v>1036</v>
      </c>
      <c r="G729" s="191"/>
      <c r="H729" s="194">
        <v>0.39200000000000002</v>
      </c>
      <c r="I729" s="195"/>
      <c r="J729" s="191"/>
      <c r="K729" s="191"/>
      <c r="L729" s="196"/>
      <c r="M729" s="197"/>
      <c r="N729" s="198"/>
      <c r="O729" s="198"/>
      <c r="P729" s="198"/>
      <c r="Q729" s="198"/>
      <c r="R729" s="198"/>
      <c r="S729" s="198"/>
      <c r="T729" s="199"/>
      <c r="AT729" s="200" t="s">
        <v>141</v>
      </c>
      <c r="AU729" s="200" t="s">
        <v>81</v>
      </c>
      <c r="AV729" s="13" t="s">
        <v>81</v>
      </c>
      <c r="AW729" s="13" t="s">
        <v>35</v>
      </c>
      <c r="AX729" s="13" t="s">
        <v>74</v>
      </c>
      <c r="AY729" s="200" t="s">
        <v>128</v>
      </c>
    </row>
    <row r="730" spans="1:65" s="14" customFormat="1" ht="11.25">
      <c r="B730" s="201"/>
      <c r="C730" s="202"/>
      <c r="D730" s="183" t="s">
        <v>141</v>
      </c>
      <c r="E730" s="203" t="s">
        <v>19</v>
      </c>
      <c r="F730" s="204" t="s">
        <v>143</v>
      </c>
      <c r="G730" s="202"/>
      <c r="H730" s="205">
        <v>0.39200000000000002</v>
      </c>
      <c r="I730" s="206"/>
      <c r="J730" s="202"/>
      <c r="K730" s="202"/>
      <c r="L730" s="207"/>
      <c r="M730" s="208"/>
      <c r="N730" s="209"/>
      <c r="O730" s="209"/>
      <c r="P730" s="209"/>
      <c r="Q730" s="209"/>
      <c r="R730" s="209"/>
      <c r="S730" s="209"/>
      <c r="T730" s="210"/>
      <c r="AT730" s="211" t="s">
        <v>141</v>
      </c>
      <c r="AU730" s="211" t="s">
        <v>81</v>
      </c>
      <c r="AV730" s="14" t="s">
        <v>135</v>
      </c>
      <c r="AW730" s="14" t="s">
        <v>35</v>
      </c>
      <c r="AX730" s="14" t="s">
        <v>79</v>
      </c>
      <c r="AY730" s="211" t="s">
        <v>128</v>
      </c>
    </row>
    <row r="731" spans="1:65" s="2" customFormat="1" ht="16.5" customHeight="1">
      <c r="A731" s="36"/>
      <c r="B731" s="37"/>
      <c r="C731" s="170" t="s">
        <v>1037</v>
      </c>
      <c r="D731" s="170" t="s">
        <v>130</v>
      </c>
      <c r="E731" s="171" t="s">
        <v>1038</v>
      </c>
      <c r="F731" s="172" t="s">
        <v>1039</v>
      </c>
      <c r="G731" s="173" t="s">
        <v>133</v>
      </c>
      <c r="H731" s="174">
        <v>8.407</v>
      </c>
      <c r="I731" s="175"/>
      <c r="J731" s="176">
        <f>ROUND(I731*H731,2)</f>
        <v>0</v>
      </c>
      <c r="K731" s="172" t="s">
        <v>134</v>
      </c>
      <c r="L731" s="41"/>
      <c r="M731" s="177" t="s">
        <v>19</v>
      </c>
      <c r="N731" s="178" t="s">
        <v>45</v>
      </c>
      <c r="O731" s="66"/>
      <c r="P731" s="179">
        <f>O731*H731</f>
        <v>0</v>
      </c>
      <c r="Q731" s="179">
        <v>2.3300000000000001E-2</v>
      </c>
      <c r="R731" s="179">
        <f>Q731*H731</f>
        <v>0.1958831</v>
      </c>
      <c r="S731" s="179">
        <v>0</v>
      </c>
      <c r="T731" s="180">
        <f>S731*H731</f>
        <v>0</v>
      </c>
      <c r="U731" s="36"/>
      <c r="V731" s="36"/>
      <c r="W731" s="36"/>
      <c r="X731" s="36"/>
      <c r="Y731" s="36"/>
      <c r="Z731" s="36"/>
      <c r="AA731" s="36"/>
      <c r="AB731" s="36"/>
      <c r="AC731" s="36"/>
      <c r="AD731" s="36"/>
      <c r="AE731" s="36"/>
      <c r="AR731" s="181" t="s">
        <v>251</v>
      </c>
      <c r="AT731" s="181" t="s">
        <v>130</v>
      </c>
      <c r="AU731" s="181" t="s">
        <v>81</v>
      </c>
      <c r="AY731" s="19" t="s">
        <v>128</v>
      </c>
      <c r="BE731" s="182">
        <f>IF(N731="základní",J731,0)</f>
        <v>0</v>
      </c>
      <c r="BF731" s="182">
        <f>IF(N731="snížená",J731,0)</f>
        <v>0</v>
      </c>
      <c r="BG731" s="182">
        <f>IF(N731="zákl. přenesená",J731,0)</f>
        <v>0</v>
      </c>
      <c r="BH731" s="182">
        <f>IF(N731="sníž. přenesená",J731,0)</f>
        <v>0</v>
      </c>
      <c r="BI731" s="182">
        <f>IF(N731="nulová",J731,0)</f>
        <v>0</v>
      </c>
      <c r="BJ731" s="19" t="s">
        <v>79</v>
      </c>
      <c r="BK731" s="182">
        <f>ROUND(I731*H731,2)</f>
        <v>0</v>
      </c>
      <c r="BL731" s="19" t="s">
        <v>251</v>
      </c>
      <c r="BM731" s="181" t="s">
        <v>1040</v>
      </c>
    </row>
    <row r="732" spans="1:65" s="2" customFormat="1" ht="11.25">
      <c r="A732" s="36"/>
      <c r="B732" s="37"/>
      <c r="C732" s="38"/>
      <c r="D732" s="183" t="s">
        <v>137</v>
      </c>
      <c r="E732" s="38"/>
      <c r="F732" s="184" t="s">
        <v>1041</v>
      </c>
      <c r="G732" s="38"/>
      <c r="H732" s="38"/>
      <c r="I732" s="185"/>
      <c r="J732" s="38"/>
      <c r="K732" s="38"/>
      <c r="L732" s="41"/>
      <c r="M732" s="186"/>
      <c r="N732" s="187"/>
      <c r="O732" s="66"/>
      <c r="P732" s="66"/>
      <c r="Q732" s="66"/>
      <c r="R732" s="66"/>
      <c r="S732" s="66"/>
      <c r="T732" s="67"/>
      <c r="U732" s="36"/>
      <c r="V732" s="36"/>
      <c r="W732" s="36"/>
      <c r="X732" s="36"/>
      <c r="Y732" s="36"/>
      <c r="Z732" s="36"/>
      <c r="AA732" s="36"/>
      <c r="AB732" s="36"/>
      <c r="AC732" s="36"/>
      <c r="AD732" s="36"/>
      <c r="AE732" s="36"/>
      <c r="AT732" s="19" t="s">
        <v>137</v>
      </c>
      <c r="AU732" s="19" t="s">
        <v>81</v>
      </c>
    </row>
    <row r="733" spans="1:65" s="2" customFormat="1" ht="11.25">
      <c r="A733" s="36"/>
      <c r="B733" s="37"/>
      <c r="C733" s="38"/>
      <c r="D733" s="188" t="s">
        <v>139</v>
      </c>
      <c r="E733" s="38"/>
      <c r="F733" s="189" t="s">
        <v>1042</v>
      </c>
      <c r="G733" s="38"/>
      <c r="H733" s="38"/>
      <c r="I733" s="185"/>
      <c r="J733" s="38"/>
      <c r="K733" s="38"/>
      <c r="L733" s="41"/>
      <c r="M733" s="186"/>
      <c r="N733" s="187"/>
      <c r="O733" s="66"/>
      <c r="P733" s="66"/>
      <c r="Q733" s="66"/>
      <c r="R733" s="66"/>
      <c r="S733" s="66"/>
      <c r="T733" s="67"/>
      <c r="U733" s="36"/>
      <c r="V733" s="36"/>
      <c r="W733" s="36"/>
      <c r="X733" s="36"/>
      <c r="Y733" s="36"/>
      <c r="Z733" s="36"/>
      <c r="AA733" s="36"/>
      <c r="AB733" s="36"/>
      <c r="AC733" s="36"/>
      <c r="AD733" s="36"/>
      <c r="AE733" s="36"/>
      <c r="AT733" s="19" t="s">
        <v>139</v>
      </c>
      <c r="AU733" s="19" t="s">
        <v>81</v>
      </c>
    </row>
    <row r="734" spans="1:65" s="13" customFormat="1" ht="11.25">
      <c r="B734" s="190"/>
      <c r="C734" s="191"/>
      <c r="D734" s="183" t="s">
        <v>141</v>
      </c>
      <c r="E734" s="192" t="s">
        <v>19</v>
      </c>
      <c r="F734" s="193" t="s">
        <v>1043</v>
      </c>
      <c r="G734" s="191"/>
      <c r="H734" s="194">
        <v>8.407</v>
      </c>
      <c r="I734" s="195"/>
      <c r="J734" s="191"/>
      <c r="K734" s="191"/>
      <c r="L734" s="196"/>
      <c r="M734" s="197"/>
      <c r="N734" s="198"/>
      <c r="O734" s="198"/>
      <c r="P734" s="198"/>
      <c r="Q734" s="198"/>
      <c r="R734" s="198"/>
      <c r="S734" s="198"/>
      <c r="T734" s="199"/>
      <c r="AT734" s="200" t="s">
        <v>141</v>
      </c>
      <c r="AU734" s="200" t="s">
        <v>81</v>
      </c>
      <c r="AV734" s="13" t="s">
        <v>81</v>
      </c>
      <c r="AW734" s="13" t="s">
        <v>35</v>
      </c>
      <c r="AX734" s="13" t="s">
        <v>74</v>
      </c>
      <c r="AY734" s="200" t="s">
        <v>128</v>
      </c>
    </row>
    <row r="735" spans="1:65" s="14" customFormat="1" ht="11.25">
      <c r="B735" s="201"/>
      <c r="C735" s="202"/>
      <c r="D735" s="183" t="s">
        <v>141</v>
      </c>
      <c r="E735" s="203" t="s">
        <v>19</v>
      </c>
      <c r="F735" s="204" t="s">
        <v>143</v>
      </c>
      <c r="G735" s="202"/>
      <c r="H735" s="205">
        <v>8.407</v>
      </c>
      <c r="I735" s="206"/>
      <c r="J735" s="202"/>
      <c r="K735" s="202"/>
      <c r="L735" s="207"/>
      <c r="M735" s="208"/>
      <c r="N735" s="209"/>
      <c r="O735" s="209"/>
      <c r="P735" s="209"/>
      <c r="Q735" s="209"/>
      <c r="R735" s="209"/>
      <c r="S735" s="209"/>
      <c r="T735" s="210"/>
      <c r="AT735" s="211" t="s">
        <v>141</v>
      </c>
      <c r="AU735" s="211" t="s">
        <v>81</v>
      </c>
      <c r="AV735" s="14" t="s">
        <v>135</v>
      </c>
      <c r="AW735" s="14" t="s">
        <v>35</v>
      </c>
      <c r="AX735" s="14" t="s">
        <v>79</v>
      </c>
      <c r="AY735" s="211" t="s">
        <v>128</v>
      </c>
    </row>
    <row r="736" spans="1:65" s="2" customFormat="1" ht="16.5" customHeight="1">
      <c r="A736" s="36"/>
      <c r="B736" s="37"/>
      <c r="C736" s="170" t="s">
        <v>1044</v>
      </c>
      <c r="D736" s="170" t="s">
        <v>130</v>
      </c>
      <c r="E736" s="171" t="s">
        <v>1045</v>
      </c>
      <c r="F736" s="172" t="s">
        <v>1046</v>
      </c>
      <c r="G736" s="173" t="s">
        <v>205</v>
      </c>
      <c r="H736" s="174">
        <v>47.4</v>
      </c>
      <c r="I736" s="175"/>
      <c r="J736" s="176">
        <f>ROUND(I736*H736,2)</f>
        <v>0</v>
      </c>
      <c r="K736" s="172" t="s">
        <v>134</v>
      </c>
      <c r="L736" s="41"/>
      <c r="M736" s="177" t="s">
        <v>19</v>
      </c>
      <c r="N736" s="178" t="s">
        <v>45</v>
      </c>
      <c r="O736" s="66"/>
      <c r="P736" s="179">
        <f>O736*H736</f>
        <v>0</v>
      </c>
      <c r="Q736" s="179">
        <v>0</v>
      </c>
      <c r="R736" s="179">
        <f>Q736*H736</f>
        <v>0</v>
      </c>
      <c r="S736" s="179">
        <v>0</v>
      </c>
      <c r="T736" s="180">
        <f>S736*H736</f>
        <v>0</v>
      </c>
      <c r="U736" s="36"/>
      <c r="V736" s="36"/>
      <c r="W736" s="36"/>
      <c r="X736" s="36"/>
      <c r="Y736" s="36"/>
      <c r="Z736" s="36"/>
      <c r="AA736" s="36"/>
      <c r="AB736" s="36"/>
      <c r="AC736" s="36"/>
      <c r="AD736" s="36"/>
      <c r="AE736" s="36"/>
      <c r="AR736" s="181" t="s">
        <v>251</v>
      </c>
      <c r="AT736" s="181" t="s">
        <v>130</v>
      </c>
      <c r="AU736" s="181" t="s">
        <v>81</v>
      </c>
      <c r="AY736" s="19" t="s">
        <v>128</v>
      </c>
      <c r="BE736" s="182">
        <f>IF(N736="základní",J736,0)</f>
        <v>0</v>
      </c>
      <c r="BF736" s="182">
        <f>IF(N736="snížená",J736,0)</f>
        <v>0</v>
      </c>
      <c r="BG736" s="182">
        <f>IF(N736="zákl. přenesená",J736,0)</f>
        <v>0</v>
      </c>
      <c r="BH736" s="182">
        <f>IF(N736="sníž. přenesená",J736,0)</f>
        <v>0</v>
      </c>
      <c r="BI736" s="182">
        <f>IF(N736="nulová",J736,0)</f>
        <v>0</v>
      </c>
      <c r="BJ736" s="19" t="s">
        <v>79</v>
      </c>
      <c r="BK736" s="182">
        <f>ROUND(I736*H736,2)</f>
        <v>0</v>
      </c>
      <c r="BL736" s="19" t="s">
        <v>251</v>
      </c>
      <c r="BM736" s="181" t="s">
        <v>1047</v>
      </c>
    </row>
    <row r="737" spans="1:65" s="2" customFormat="1" ht="11.25">
      <c r="A737" s="36"/>
      <c r="B737" s="37"/>
      <c r="C737" s="38"/>
      <c r="D737" s="183" t="s">
        <v>137</v>
      </c>
      <c r="E737" s="38"/>
      <c r="F737" s="184" t="s">
        <v>1048</v>
      </c>
      <c r="G737" s="38"/>
      <c r="H737" s="38"/>
      <c r="I737" s="185"/>
      <c r="J737" s="38"/>
      <c r="K737" s="38"/>
      <c r="L737" s="41"/>
      <c r="M737" s="186"/>
      <c r="N737" s="187"/>
      <c r="O737" s="66"/>
      <c r="P737" s="66"/>
      <c r="Q737" s="66"/>
      <c r="R737" s="66"/>
      <c r="S737" s="66"/>
      <c r="T737" s="67"/>
      <c r="U737" s="36"/>
      <c r="V737" s="36"/>
      <c r="W737" s="36"/>
      <c r="X737" s="36"/>
      <c r="Y737" s="36"/>
      <c r="Z737" s="36"/>
      <c r="AA737" s="36"/>
      <c r="AB737" s="36"/>
      <c r="AC737" s="36"/>
      <c r="AD737" s="36"/>
      <c r="AE737" s="36"/>
      <c r="AT737" s="19" t="s">
        <v>137</v>
      </c>
      <c r="AU737" s="19" t="s">
        <v>81</v>
      </c>
    </row>
    <row r="738" spans="1:65" s="2" customFormat="1" ht="11.25">
      <c r="A738" s="36"/>
      <c r="B738" s="37"/>
      <c r="C738" s="38"/>
      <c r="D738" s="188" t="s">
        <v>139</v>
      </c>
      <c r="E738" s="38"/>
      <c r="F738" s="189" t="s">
        <v>1049</v>
      </c>
      <c r="G738" s="38"/>
      <c r="H738" s="38"/>
      <c r="I738" s="185"/>
      <c r="J738" s="38"/>
      <c r="K738" s="38"/>
      <c r="L738" s="41"/>
      <c r="M738" s="186"/>
      <c r="N738" s="187"/>
      <c r="O738" s="66"/>
      <c r="P738" s="66"/>
      <c r="Q738" s="66"/>
      <c r="R738" s="66"/>
      <c r="S738" s="66"/>
      <c r="T738" s="67"/>
      <c r="U738" s="36"/>
      <c r="V738" s="36"/>
      <c r="W738" s="36"/>
      <c r="X738" s="36"/>
      <c r="Y738" s="36"/>
      <c r="Z738" s="36"/>
      <c r="AA738" s="36"/>
      <c r="AB738" s="36"/>
      <c r="AC738" s="36"/>
      <c r="AD738" s="36"/>
      <c r="AE738" s="36"/>
      <c r="AT738" s="19" t="s">
        <v>139</v>
      </c>
      <c r="AU738" s="19" t="s">
        <v>81</v>
      </c>
    </row>
    <row r="739" spans="1:65" s="15" customFormat="1" ht="11.25">
      <c r="B739" s="212"/>
      <c r="C739" s="213"/>
      <c r="D739" s="183" t="s">
        <v>141</v>
      </c>
      <c r="E739" s="214" t="s">
        <v>19</v>
      </c>
      <c r="F739" s="215" t="s">
        <v>1050</v>
      </c>
      <c r="G739" s="213"/>
      <c r="H739" s="214" t="s">
        <v>19</v>
      </c>
      <c r="I739" s="216"/>
      <c r="J739" s="213"/>
      <c r="K739" s="213"/>
      <c r="L739" s="217"/>
      <c r="M739" s="218"/>
      <c r="N739" s="219"/>
      <c r="O739" s="219"/>
      <c r="P739" s="219"/>
      <c r="Q739" s="219"/>
      <c r="R739" s="219"/>
      <c r="S739" s="219"/>
      <c r="T739" s="220"/>
      <c r="AT739" s="221" t="s">
        <v>141</v>
      </c>
      <c r="AU739" s="221" t="s">
        <v>81</v>
      </c>
      <c r="AV739" s="15" t="s">
        <v>79</v>
      </c>
      <c r="AW739" s="15" t="s">
        <v>35</v>
      </c>
      <c r="AX739" s="15" t="s">
        <v>74</v>
      </c>
      <c r="AY739" s="221" t="s">
        <v>128</v>
      </c>
    </row>
    <row r="740" spans="1:65" s="13" customFormat="1" ht="11.25">
      <c r="B740" s="190"/>
      <c r="C740" s="191"/>
      <c r="D740" s="183" t="s">
        <v>141</v>
      </c>
      <c r="E740" s="192" t="s">
        <v>19</v>
      </c>
      <c r="F740" s="193" t="s">
        <v>1051</v>
      </c>
      <c r="G740" s="191"/>
      <c r="H740" s="194">
        <v>47.4</v>
      </c>
      <c r="I740" s="195"/>
      <c r="J740" s="191"/>
      <c r="K740" s="191"/>
      <c r="L740" s="196"/>
      <c r="M740" s="197"/>
      <c r="N740" s="198"/>
      <c r="O740" s="198"/>
      <c r="P740" s="198"/>
      <c r="Q740" s="198"/>
      <c r="R740" s="198"/>
      <c r="S740" s="198"/>
      <c r="T740" s="199"/>
      <c r="AT740" s="200" t="s">
        <v>141</v>
      </c>
      <c r="AU740" s="200" t="s">
        <v>81</v>
      </c>
      <c r="AV740" s="13" t="s">
        <v>81</v>
      </c>
      <c r="AW740" s="13" t="s">
        <v>35</v>
      </c>
      <c r="AX740" s="13" t="s">
        <v>74</v>
      </c>
      <c r="AY740" s="200" t="s">
        <v>128</v>
      </c>
    </row>
    <row r="741" spans="1:65" s="14" customFormat="1" ht="11.25">
      <c r="B741" s="201"/>
      <c r="C741" s="202"/>
      <c r="D741" s="183" t="s">
        <v>141</v>
      </c>
      <c r="E741" s="203" t="s">
        <v>19</v>
      </c>
      <c r="F741" s="204" t="s">
        <v>143</v>
      </c>
      <c r="G741" s="202"/>
      <c r="H741" s="205">
        <v>47.4</v>
      </c>
      <c r="I741" s="206"/>
      <c r="J741" s="202"/>
      <c r="K741" s="202"/>
      <c r="L741" s="207"/>
      <c r="M741" s="208"/>
      <c r="N741" s="209"/>
      <c r="O741" s="209"/>
      <c r="P741" s="209"/>
      <c r="Q741" s="209"/>
      <c r="R741" s="209"/>
      <c r="S741" s="209"/>
      <c r="T741" s="210"/>
      <c r="AT741" s="211" t="s">
        <v>141</v>
      </c>
      <c r="AU741" s="211" t="s">
        <v>81</v>
      </c>
      <c r="AV741" s="14" t="s">
        <v>135</v>
      </c>
      <c r="AW741" s="14" t="s">
        <v>35</v>
      </c>
      <c r="AX741" s="14" t="s">
        <v>79</v>
      </c>
      <c r="AY741" s="211" t="s">
        <v>128</v>
      </c>
    </row>
    <row r="742" spans="1:65" s="2" customFormat="1" ht="16.5" customHeight="1">
      <c r="A742" s="36"/>
      <c r="B742" s="37"/>
      <c r="C742" s="222" t="s">
        <v>1052</v>
      </c>
      <c r="D742" s="222" t="s">
        <v>197</v>
      </c>
      <c r="E742" s="223" t="s">
        <v>1006</v>
      </c>
      <c r="F742" s="224" t="s">
        <v>1007</v>
      </c>
      <c r="G742" s="225" t="s">
        <v>133</v>
      </c>
      <c r="H742" s="226">
        <v>1.3560000000000001</v>
      </c>
      <c r="I742" s="227"/>
      <c r="J742" s="228">
        <f>ROUND(I742*H742,2)</f>
        <v>0</v>
      </c>
      <c r="K742" s="224" t="s">
        <v>134</v>
      </c>
      <c r="L742" s="229"/>
      <c r="M742" s="230" t="s">
        <v>19</v>
      </c>
      <c r="N742" s="231" t="s">
        <v>45</v>
      </c>
      <c r="O742" s="66"/>
      <c r="P742" s="179">
        <f>O742*H742</f>
        <v>0</v>
      </c>
      <c r="Q742" s="179">
        <v>0.55000000000000004</v>
      </c>
      <c r="R742" s="179">
        <f>Q742*H742</f>
        <v>0.74580000000000013</v>
      </c>
      <c r="S742" s="179">
        <v>0</v>
      </c>
      <c r="T742" s="180">
        <f>S742*H742</f>
        <v>0</v>
      </c>
      <c r="U742" s="36"/>
      <c r="V742" s="36"/>
      <c r="W742" s="36"/>
      <c r="X742" s="36"/>
      <c r="Y742" s="36"/>
      <c r="Z742" s="36"/>
      <c r="AA742" s="36"/>
      <c r="AB742" s="36"/>
      <c r="AC742" s="36"/>
      <c r="AD742" s="36"/>
      <c r="AE742" s="36"/>
      <c r="AR742" s="181" t="s">
        <v>370</v>
      </c>
      <c r="AT742" s="181" t="s">
        <v>197</v>
      </c>
      <c r="AU742" s="181" t="s">
        <v>81</v>
      </c>
      <c r="AY742" s="19" t="s">
        <v>128</v>
      </c>
      <c r="BE742" s="182">
        <f>IF(N742="základní",J742,0)</f>
        <v>0</v>
      </c>
      <c r="BF742" s="182">
        <f>IF(N742="snížená",J742,0)</f>
        <v>0</v>
      </c>
      <c r="BG742" s="182">
        <f>IF(N742="zákl. přenesená",J742,0)</f>
        <v>0</v>
      </c>
      <c r="BH742" s="182">
        <f>IF(N742="sníž. přenesená",J742,0)</f>
        <v>0</v>
      </c>
      <c r="BI742" s="182">
        <f>IF(N742="nulová",J742,0)</f>
        <v>0</v>
      </c>
      <c r="BJ742" s="19" t="s">
        <v>79</v>
      </c>
      <c r="BK742" s="182">
        <f>ROUND(I742*H742,2)</f>
        <v>0</v>
      </c>
      <c r="BL742" s="19" t="s">
        <v>251</v>
      </c>
      <c r="BM742" s="181" t="s">
        <v>1053</v>
      </c>
    </row>
    <row r="743" spans="1:65" s="2" customFormat="1" ht="11.25">
      <c r="A743" s="36"/>
      <c r="B743" s="37"/>
      <c r="C743" s="38"/>
      <c r="D743" s="183" t="s">
        <v>137</v>
      </c>
      <c r="E743" s="38"/>
      <c r="F743" s="184" t="s">
        <v>1007</v>
      </c>
      <c r="G743" s="38"/>
      <c r="H743" s="38"/>
      <c r="I743" s="185"/>
      <c r="J743" s="38"/>
      <c r="K743" s="38"/>
      <c r="L743" s="41"/>
      <c r="M743" s="186"/>
      <c r="N743" s="187"/>
      <c r="O743" s="66"/>
      <c r="P743" s="66"/>
      <c r="Q743" s="66"/>
      <c r="R743" s="66"/>
      <c r="S743" s="66"/>
      <c r="T743" s="67"/>
      <c r="U743" s="36"/>
      <c r="V743" s="36"/>
      <c r="W743" s="36"/>
      <c r="X743" s="36"/>
      <c r="Y743" s="36"/>
      <c r="Z743" s="36"/>
      <c r="AA743" s="36"/>
      <c r="AB743" s="36"/>
      <c r="AC743" s="36"/>
      <c r="AD743" s="36"/>
      <c r="AE743" s="36"/>
      <c r="AT743" s="19" t="s">
        <v>137</v>
      </c>
      <c r="AU743" s="19" t="s">
        <v>81</v>
      </c>
    </row>
    <row r="744" spans="1:65" s="13" customFormat="1" ht="11.25">
      <c r="B744" s="190"/>
      <c r="C744" s="191"/>
      <c r="D744" s="183" t="s">
        <v>141</v>
      </c>
      <c r="E744" s="192" t="s">
        <v>19</v>
      </c>
      <c r="F744" s="193" t="s">
        <v>1054</v>
      </c>
      <c r="G744" s="191"/>
      <c r="H744" s="194">
        <v>1.3560000000000001</v>
      </c>
      <c r="I744" s="195"/>
      <c r="J744" s="191"/>
      <c r="K744" s="191"/>
      <c r="L744" s="196"/>
      <c r="M744" s="197"/>
      <c r="N744" s="198"/>
      <c r="O744" s="198"/>
      <c r="P744" s="198"/>
      <c r="Q744" s="198"/>
      <c r="R744" s="198"/>
      <c r="S744" s="198"/>
      <c r="T744" s="199"/>
      <c r="AT744" s="200" t="s">
        <v>141</v>
      </c>
      <c r="AU744" s="200" t="s">
        <v>81</v>
      </c>
      <c r="AV744" s="13" t="s">
        <v>81</v>
      </c>
      <c r="AW744" s="13" t="s">
        <v>35</v>
      </c>
      <c r="AX744" s="13" t="s">
        <v>74</v>
      </c>
      <c r="AY744" s="200" t="s">
        <v>128</v>
      </c>
    </row>
    <row r="745" spans="1:65" s="14" customFormat="1" ht="11.25">
      <c r="B745" s="201"/>
      <c r="C745" s="202"/>
      <c r="D745" s="183" t="s">
        <v>141</v>
      </c>
      <c r="E745" s="203" t="s">
        <v>19</v>
      </c>
      <c r="F745" s="204" t="s">
        <v>143</v>
      </c>
      <c r="G745" s="202"/>
      <c r="H745" s="205">
        <v>1.3560000000000001</v>
      </c>
      <c r="I745" s="206"/>
      <c r="J745" s="202"/>
      <c r="K745" s="202"/>
      <c r="L745" s="207"/>
      <c r="M745" s="208"/>
      <c r="N745" s="209"/>
      <c r="O745" s="209"/>
      <c r="P745" s="209"/>
      <c r="Q745" s="209"/>
      <c r="R745" s="209"/>
      <c r="S745" s="209"/>
      <c r="T745" s="210"/>
      <c r="AT745" s="211" t="s">
        <v>141</v>
      </c>
      <c r="AU745" s="211" t="s">
        <v>81</v>
      </c>
      <c r="AV745" s="14" t="s">
        <v>135</v>
      </c>
      <c r="AW745" s="14" t="s">
        <v>35</v>
      </c>
      <c r="AX745" s="14" t="s">
        <v>79</v>
      </c>
      <c r="AY745" s="211" t="s">
        <v>128</v>
      </c>
    </row>
    <row r="746" spans="1:65" s="2" customFormat="1" ht="16.5" customHeight="1">
      <c r="A746" s="36"/>
      <c r="B746" s="37"/>
      <c r="C746" s="170" t="s">
        <v>1055</v>
      </c>
      <c r="D746" s="170" t="s">
        <v>130</v>
      </c>
      <c r="E746" s="171" t="s">
        <v>1056</v>
      </c>
      <c r="F746" s="172" t="s">
        <v>1057</v>
      </c>
      <c r="G746" s="173" t="s">
        <v>205</v>
      </c>
      <c r="H746" s="174">
        <v>47.4</v>
      </c>
      <c r="I746" s="175"/>
      <c r="J746" s="176">
        <f>ROUND(I746*H746,2)</f>
        <v>0</v>
      </c>
      <c r="K746" s="172" t="s">
        <v>134</v>
      </c>
      <c r="L746" s="41"/>
      <c r="M746" s="177" t="s">
        <v>19</v>
      </c>
      <c r="N746" s="178" t="s">
        <v>45</v>
      </c>
      <c r="O746" s="66"/>
      <c r="P746" s="179">
        <f>O746*H746</f>
        <v>0</v>
      </c>
      <c r="Q746" s="179">
        <v>1.8000000000000001E-4</v>
      </c>
      <c r="R746" s="179">
        <f>Q746*H746</f>
        <v>8.5319999999999997E-3</v>
      </c>
      <c r="S746" s="179">
        <v>0</v>
      </c>
      <c r="T746" s="180">
        <f>S746*H746</f>
        <v>0</v>
      </c>
      <c r="U746" s="36"/>
      <c r="V746" s="36"/>
      <c r="W746" s="36"/>
      <c r="X746" s="36"/>
      <c r="Y746" s="36"/>
      <c r="Z746" s="36"/>
      <c r="AA746" s="36"/>
      <c r="AB746" s="36"/>
      <c r="AC746" s="36"/>
      <c r="AD746" s="36"/>
      <c r="AE746" s="36"/>
      <c r="AR746" s="181" t="s">
        <v>251</v>
      </c>
      <c r="AT746" s="181" t="s">
        <v>130</v>
      </c>
      <c r="AU746" s="181" t="s">
        <v>81</v>
      </c>
      <c r="AY746" s="19" t="s">
        <v>128</v>
      </c>
      <c r="BE746" s="182">
        <f>IF(N746="základní",J746,0)</f>
        <v>0</v>
      </c>
      <c r="BF746" s="182">
        <f>IF(N746="snížená",J746,0)</f>
        <v>0</v>
      </c>
      <c r="BG746" s="182">
        <f>IF(N746="zákl. přenesená",J746,0)</f>
        <v>0</v>
      </c>
      <c r="BH746" s="182">
        <f>IF(N746="sníž. přenesená",J746,0)</f>
        <v>0</v>
      </c>
      <c r="BI746" s="182">
        <f>IF(N746="nulová",J746,0)</f>
        <v>0</v>
      </c>
      <c r="BJ746" s="19" t="s">
        <v>79</v>
      </c>
      <c r="BK746" s="182">
        <f>ROUND(I746*H746,2)</f>
        <v>0</v>
      </c>
      <c r="BL746" s="19" t="s">
        <v>251</v>
      </c>
      <c r="BM746" s="181" t="s">
        <v>1058</v>
      </c>
    </row>
    <row r="747" spans="1:65" s="2" customFormat="1" ht="11.25">
      <c r="A747" s="36"/>
      <c r="B747" s="37"/>
      <c r="C747" s="38"/>
      <c r="D747" s="183" t="s">
        <v>137</v>
      </c>
      <c r="E747" s="38"/>
      <c r="F747" s="184" t="s">
        <v>1059</v>
      </c>
      <c r="G747" s="38"/>
      <c r="H747" s="38"/>
      <c r="I747" s="185"/>
      <c r="J747" s="38"/>
      <c r="K747" s="38"/>
      <c r="L747" s="41"/>
      <c r="M747" s="186"/>
      <c r="N747" s="187"/>
      <c r="O747" s="66"/>
      <c r="P747" s="66"/>
      <c r="Q747" s="66"/>
      <c r="R747" s="66"/>
      <c r="S747" s="66"/>
      <c r="T747" s="67"/>
      <c r="U747" s="36"/>
      <c r="V747" s="36"/>
      <c r="W747" s="36"/>
      <c r="X747" s="36"/>
      <c r="Y747" s="36"/>
      <c r="Z747" s="36"/>
      <c r="AA747" s="36"/>
      <c r="AB747" s="36"/>
      <c r="AC747" s="36"/>
      <c r="AD747" s="36"/>
      <c r="AE747" s="36"/>
      <c r="AT747" s="19" t="s">
        <v>137</v>
      </c>
      <c r="AU747" s="19" t="s">
        <v>81</v>
      </c>
    </row>
    <row r="748" spans="1:65" s="2" customFormat="1" ht="11.25">
      <c r="A748" s="36"/>
      <c r="B748" s="37"/>
      <c r="C748" s="38"/>
      <c r="D748" s="188" t="s">
        <v>139</v>
      </c>
      <c r="E748" s="38"/>
      <c r="F748" s="189" t="s">
        <v>1060</v>
      </c>
      <c r="G748" s="38"/>
      <c r="H748" s="38"/>
      <c r="I748" s="185"/>
      <c r="J748" s="38"/>
      <c r="K748" s="38"/>
      <c r="L748" s="41"/>
      <c r="M748" s="186"/>
      <c r="N748" s="187"/>
      <c r="O748" s="66"/>
      <c r="P748" s="66"/>
      <c r="Q748" s="66"/>
      <c r="R748" s="66"/>
      <c r="S748" s="66"/>
      <c r="T748" s="67"/>
      <c r="U748" s="36"/>
      <c r="V748" s="36"/>
      <c r="W748" s="36"/>
      <c r="X748" s="36"/>
      <c r="Y748" s="36"/>
      <c r="Z748" s="36"/>
      <c r="AA748" s="36"/>
      <c r="AB748" s="36"/>
      <c r="AC748" s="36"/>
      <c r="AD748" s="36"/>
      <c r="AE748" s="36"/>
      <c r="AT748" s="19" t="s">
        <v>139</v>
      </c>
      <c r="AU748" s="19" t="s">
        <v>81</v>
      </c>
    </row>
    <row r="749" spans="1:65" s="2" customFormat="1" ht="16.5" customHeight="1">
      <c r="A749" s="36"/>
      <c r="B749" s="37"/>
      <c r="C749" s="170" t="s">
        <v>1061</v>
      </c>
      <c r="D749" s="170" t="s">
        <v>130</v>
      </c>
      <c r="E749" s="171" t="s">
        <v>1062</v>
      </c>
      <c r="F749" s="172" t="s">
        <v>1063</v>
      </c>
      <c r="G749" s="173" t="s">
        <v>176</v>
      </c>
      <c r="H749" s="174">
        <v>4.9189999999999996</v>
      </c>
      <c r="I749" s="175"/>
      <c r="J749" s="176">
        <f>ROUND(I749*H749,2)</f>
        <v>0</v>
      </c>
      <c r="K749" s="172" t="s">
        <v>134</v>
      </c>
      <c r="L749" s="41"/>
      <c r="M749" s="177" t="s">
        <v>19</v>
      </c>
      <c r="N749" s="178" t="s">
        <v>45</v>
      </c>
      <c r="O749" s="66"/>
      <c r="P749" s="179">
        <f>O749*H749</f>
        <v>0</v>
      </c>
      <c r="Q749" s="179">
        <v>0</v>
      </c>
      <c r="R749" s="179">
        <f>Q749*H749</f>
        <v>0</v>
      </c>
      <c r="S749" s="179">
        <v>0</v>
      </c>
      <c r="T749" s="180">
        <f>S749*H749</f>
        <v>0</v>
      </c>
      <c r="U749" s="36"/>
      <c r="V749" s="36"/>
      <c r="W749" s="36"/>
      <c r="X749" s="36"/>
      <c r="Y749" s="36"/>
      <c r="Z749" s="36"/>
      <c r="AA749" s="36"/>
      <c r="AB749" s="36"/>
      <c r="AC749" s="36"/>
      <c r="AD749" s="36"/>
      <c r="AE749" s="36"/>
      <c r="AR749" s="181" t="s">
        <v>251</v>
      </c>
      <c r="AT749" s="181" t="s">
        <v>130</v>
      </c>
      <c r="AU749" s="181" t="s">
        <v>81</v>
      </c>
      <c r="AY749" s="19" t="s">
        <v>128</v>
      </c>
      <c r="BE749" s="182">
        <f>IF(N749="základní",J749,0)</f>
        <v>0</v>
      </c>
      <c r="BF749" s="182">
        <f>IF(N749="snížená",J749,0)</f>
        <v>0</v>
      </c>
      <c r="BG749" s="182">
        <f>IF(N749="zákl. přenesená",J749,0)</f>
        <v>0</v>
      </c>
      <c r="BH749" s="182">
        <f>IF(N749="sníž. přenesená",J749,0)</f>
        <v>0</v>
      </c>
      <c r="BI749" s="182">
        <f>IF(N749="nulová",J749,0)</f>
        <v>0</v>
      </c>
      <c r="BJ749" s="19" t="s">
        <v>79</v>
      </c>
      <c r="BK749" s="182">
        <f>ROUND(I749*H749,2)</f>
        <v>0</v>
      </c>
      <c r="BL749" s="19" t="s">
        <v>251</v>
      </c>
      <c r="BM749" s="181" t="s">
        <v>1064</v>
      </c>
    </row>
    <row r="750" spans="1:65" s="2" customFormat="1" ht="19.5">
      <c r="A750" s="36"/>
      <c r="B750" s="37"/>
      <c r="C750" s="38"/>
      <c r="D750" s="183" t="s">
        <v>137</v>
      </c>
      <c r="E750" s="38"/>
      <c r="F750" s="184" t="s">
        <v>1065</v>
      </c>
      <c r="G750" s="38"/>
      <c r="H750" s="38"/>
      <c r="I750" s="185"/>
      <c r="J750" s="38"/>
      <c r="K750" s="38"/>
      <c r="L750" s="41"/>
      <c r="M750" s="186"/>
      <c r="N750" s="187"/>
      <c r="O750" s="66"/>
      <c r="P750" s="66"/>
      <c r="Q750" s="66"/>
      <c r="R750" s="66"/>
      <c r="S750" s="66"/>
      <c r="T750" s="67"/>
      <c r="U750" s="36"/>
      <c r="V750" s="36"/>
      <c r="W750" s="36"/>
      <c r="X750" s="36"/>
      <c r="Y750" s="36"/>
      <c r="Z750" s="36"/>
      <c r="AA750" s="36"/>
      <c r="AB750" s="36"/>
      <c r="AC750" s="36"/>
      <c r="AD750" s="36"/>
      <c r="AE750" s="36"/>
      <c r="AT750" s="19" t="s">
        <v>137</v>
      </c>
      <c r="AU750" s="19" t="s">
        <v>81</v>
      </c>
    </row>
    <row r="751" spans="1:65" s="2" customFormat="1" ht="11.25">
      <c r="A751" s="36"/>
      <c r="B751" s="37"/>
      <c r="C751" s="38"/>
      <c r="D751" s="188" t="s">
        <v>139</v>
      </c>
      <c r="E751" s="38"/>
      <c r="F751" s="189" t="s">
        <v>1066</v>
      </c>
      <c r="G751" s="38"/>
      <c r="H751" s="38"/>
      <c r="I751" s="185"/>
      <c r="J751" s="38"/>
      <c r="K751" s="38"/>
      <c r="L751" s="41"/>
      <c r="M751" s="186"/>
      <c r="N751" s="187"/>
      <c r="O751" s="66"/>
      <c r="P751" s="66"/>
      <c r="Q751" s="66"/>
      <c r="R751" s="66"/>
      <c r="S751" s="66"/>
      <c r="T751" s="67"/>
      <c r="U751" s="36"/>
      <c r="V751" s="36"/>
      <c r="W751" s="36"/>
      <c r="X751" s="36"/>
      <c r="Y751" s="36"/>
      <c r="Z751" s="36"/>
      <c r="AA751" s="36"/>
      <c r="AB751" s="36"/>
      <c r="AC751" s="36"/>
      <c r="AD751" s="36"/>
      <c r="AE751" s="36"/>
      <c r="AT751" s="19" t="s">
        <v>139</v>
      </c>
      <c r="AU751" s="19" t="s">
        <v>81</v>
      </c>
    </row>
    <row r="752" spans="1:65" s="12" customFormat="1" ht="22.9" customHeight="1">
      <c r="B752" s="154"/>
      <c r="C752" s="155"/>
      <c r="D752" s="156" t="s">
        <v>73</v>
      </c>
      <c r="E752" s="168" t="s">
        <v>1067</v>
      </c>
      <c r="F752" s="168" t="s">
        <v>1068</v>
      </c>
      <c r="G752" s="155"/>
      <c r="H752" s="155"/>
      <c r="I752" s="158"/>
      <c r="J752" s="169">
        <f>BK752</f>
        <v>0</v>
      </c>
      <c r="K752" s="155"/>
      <c r="L752" s="160"/>
      <c r="M752" s="161"/>
      <c r="N752" s="162"/>
      <c r="O752" s="162"/>
      <c r="P752" s="163">
        <f>SUM(P753:P777)</f>
        <v>0</v>
      </c>
      <c r="Q752" s="162"/>
      <c r="R752" s="163">
        <f>SUM(R753:R777)</f>
        <v>0.82498117999999987</v>
      </c>
      <c r="S752" s="162"/>
      <c r="T752" s="164">
        <f>SUM(T753:T777)</f>
        <v>0</v>
      </c>
      <c r="AR752" s="165" t="s">
        <v>81</v>
      </c>
      <c r="AT752" s="166" t="s">
        <v>73</v>
      </c>
      <c r="AU752" s="166" t="s">
        <v>79</v>
      </c>
      <c r="AY752" s="165" t="s">
        <v>128</v>
      </c>
      <c r="BK752" s="167">
        <f>SUM(BK753:BK777)</f>
        <v>0</v>
      </c>
    </row>
    <row r="753" spans="1:65" s="2" customFormat="1" ht="16.5" customHeight="1">
      <c r="A753" s="36"/>
      <c r="B753" s="37"/>
      <c r="C753" s="170" t="s">
        <v>1069</v>
      </c>
      <c r="D753" s="170" t="s">
        <v>130</v>
      </c>
      <c r="E753" s="171" t="s">
        <v>1070</v>
      </c>
      <c r="F753" s="172" t="s">
        <v>1071</v>
      </c>
      <c r="G753" s="173" t="s">
        <v>205</v>
      </c>
      <c r="H753" s="174">
        <v>42.01</v>
      </c>
      <c r="I753" s="175"/>
      <c r="J753" s="176">
        <f>ROUND(I753*H753,2)</f>
        <v>0</v>
      </c>
      <c r="K753" s="172" t="s">
        <v>134</v>
      </c>
      <c r="L753" s="41"/>
      <c r="M753" s="177" t="s">
        <v>19</v>
      </c>
      <c r="N753" s="178" t="s">
        <v>45</v>
      </c>
      <c r="O753" s="66"/>
      <c r="P753" s="179">
        <f>O753*H753</f>
        <v>0</v>
      </c>
      <c r="Q753" s="179">
        <v>1.3849999999999999E-2</v>
      </c>
      <c r="R753" s="179">
        <f>Q753*H753</f>
        <v>0.58183849999999993</v>
      </c>
      <c r="S753" s="179">
        <v>0</v>
      </c>
      <c r="T753" s="180">
        <f>S753*H753</f>
        <v>0</v>
      </c>
      <c r="U753" s="36"/>
      <c r="V753" s="36"/>
      <c r="W753" s="36"/>
      <c r="X753" s="36"/>
      <c r="Y753" s="36"/>
      <c r="Z753" s="36"/>
      <c r="AA753" s="36"/>
      <c r="AB753" s="36"/>
      <c r="AC753" s="36"/>
      <c r="AD753" s="36"/>
      <c r="AE753" s="36"/>
      <c r="AR753" s="181" t="s">
        <v>251</v>
      </c>
      <c r="AT753" s="181" t="s">
        <v>130</v>
      </c>
      <c r="AU753" s="181" t="s">
        <v>81</v>
      </c>
      <c r="AY753" s="19" t="s">
        <v>128</v>
      </c>
      <c r="BE753" s="182">
        <f>IF(N753="základní",J753,0)</f>
        <v>0</v>
      </c>
      <c r="BF753" s="182">
        <f>IF(N753="snížená",J753,0)</f>
        <v>0</v>
      </c>
      <c r="BG753" s="182">
        <f>IF(N753="zákl. přenesená",J753,0)</f>
        <v>0</v>
      </c>
      <c r="BH753" s="182">
        <f>IF(N753="sníž. přenesená",J753,0)</f>
        <v>0</v>
      </c>
      <c r="BI753" s="182">
        <f>IF(N753="nulová",J753,0)</f>
        <v>0</v>
      </c>
      <c r="BJ753" s="19" t="s">
        <v>79</v>
      </c>
      <c r="BK753" s="182">
        <f>ROUND(I753*H753,2)</f>
        <v>0</v>
      </c>
      <c r="BL753" s="19" t="s">
        <v>251</v>
      </c>
      <c r="BM753" s="181" t="s">
        <v>1072</v>
      </c>
    </row>
    <row r="754" spans="1:65" s="2" customFormat="1" ht="19.5">
      <c r="A754" s="36"/>
      <c r="B754" s="37"/>
      <c r="C754" s="38"/>
      <c r="D754" s="183" t="s">
        <v>137</v>
      </c>
      <c r="E754" s="38"/>
      <c r="F754" s="184" t="s">
        <v>1073</v>
      </c>
      <c r="G754" s="38"/>
      <c r="H754" s="38"/>
      <c r="I754" s="185"/>
      <c r="J754" s="38"/>
      <c r="K754" s="38"/>
      <c r="L754" s="41"/>
      <c r="M754" s="186"/>
      <c r="N754" s="187"/>
      <c r="O754" s="66"/>
      <c r="P754" s="66"/>
      <c r="Q754" s="66"/>
      <c r="R754" s="66"/>
      <c r="S754" s="66"/>
      <c r="T754" s="67"/>
      <c r="U754" s="36"/>
      <c r="V754" s="36"/>
      <c r="W754" s="36"/>
      <c r="X754" s="36"/>
      <c r="Y754" s="36"/>
      <c r="Z754" s="36"/>
      <c r="AA754" s="36"/>
      <c r="AB754" s="36"/>
      <c r="AC754" s="36"/>
      <c r="AD754" s="36"/>
      <c r="AE754" s="36"/>
      <c r="AT754" s="19" t="s">
        <v>137</v>
      </c>
      <c r="AU754" s="19" t="s">
        <v>81</v>
      </c>
    </row>
    <row r="755" spans="1:65" s="2" customFormat="1" ht="11.25">
      <c r="A755" s="36"/>
      <c r="B755" s="37"/>
      <c r="C755" s="38"/>
      <c r="D755" s="188" t="s">
        <v>139</v>
      </c>
      <c r="E755" s="38"/>
      <c r="F755" s="189" t="s">
        <v>1074</v>
      </c>
      <c r="G755" s="38"/>
      <c r="H755" s="38"/>
      <c r="I755" s="185"/>
      <c r="J755" s="38"/>
      <c r="K755" s="38"/>
      <c r="L755" s="41"/>
      <c r="M755" s="186"/>
      <c r="N755" s="187"/>
      <c r="O755" s="66"/>
      <c r="P755" s="66"/>
      <c r="Q755" s="66"/>
      <c r="R755" s="66"/>
      <c r="S755" s="66"/>
      <c r="T755" s="67"/>
      <c r="U755" s="36"/>
      <c r="V755" s="36"/>
      <c r="W755" s="36"/>
      <c r="X755" s="36"/>
      <c r="Y755" s="36"/>
      <c r="Z755" s="36"/>
      <c r="AA755" s="36"/>
      <c r="AB755" s="36"/>
      <c r="AC755" s="36"/>
      <c r="AD755" s="36"/>
      <c r="AE755" s="36"/>
      <c r="AT755" s="19" t="s">
        <v>139</v>
      </c>
      <c r="AU755" s="19" t="s">
        <v>81</v>
      </c>
    </row>
    <row r="756" spans="1:65" s="13" customFormat="1" ht="11.25">
      <c r="B756" s="190"/>
      <c r="C756" s="191"/>
      <c r="D756" s="183" t="s">
        <v>141</v>
      </c>
      <c r="E756" s="192" t="s">
        <v>19</v>
      </c>
      <c r="F756" s="193" t="s">
        <v>1075</v>
      </c>
      <c r="G756" s="191"/>
      <c r="H756" s="194">
        <v>42.01</v>
      </c>
      <c r="I756" s="195"/>
      <c r="J756" s="191"/>
      <c r="K756" s="191"/>
      <c r="L756" s="196"/>
      <c r="M756" s="197"/>
      <c r="N756" s="198"/>
      <c r="O756" s="198"/>
      <c r="P756" s="198"/>
      <c r="Q756" s="198"/>
      <c r="R756" s="198"/>
      <c r="S756" s="198"/>
      <c r="T756" s="199"/>
      <c r="AT756" s="200" t="s">
        <v>141</v>
      </c>
      <c r="AU756" s="200" t="s">
        <v>81</v>
      </c>
      <c r="AV756" s="13" t="s">
        <v>81</v>
      </c>
      <c r="AW756" s="13" t="s">
        <v>35</v>
      </c>
      <c r="AX756" s="13" t="s">
        <v>74</v>
      </c>
      <c r="AY756" s="200" t="s">
        <v>128</v>
      </c>
    </row>
    <row r="757" spans="1:65" s="14" customFormat="1" ht="11.25">
      <c r="B757" s="201"/>
      <c r="C757" s="202"/>
      <c r="D757" s="183" t="s">
        <v>141</v>
      </c>
      <c r="E757" s="203" t="s">
        <v>19</v>
      </c>
      <c r="F757" s="204" t="s">
        <v>143</v>
      </c>
      <c r="G757" s="202"/>
      <c r="H757" s="205">
        <v>42.01</v>
      </c>
      <c r="I757" s="206"/>
      <c r="J757" s="202"/>
      <c r="K757" s="202"/>
      <c r="L757" s="207"/>
      <c r="M757" s="208"/>
      <c r="N757" s="209"/>
      <c r="O757" s="209"/>
      <c r="P757" s="209"/>
      <c r="Q757" s="209"/>
      <c r="R757" s="209"/>
      <c r="S757" s="209"/>
      <c r="T757" s="210"/>
      <c r="AT757" s="211" t="s">
        <v>141</v>
      </c>
      <c r="AU757" s="211" t="s">
        <v>81</v>
      </c>
      <c r="AV757" s="14" t="s">
        <v>135</v>
      </c>
      <c r="AW757" s="14" t="s">
        <v>35</v>
      </c>
      <c r="AX757" s="14" t="s">
        <v>79</v>
      </c>
      <c r="AY757" s="211" t="s">
        <v>128</v>
      </c>
    </row>
    <row r="758" spans="1:65" s="2" customFormat="1" ht="16.5" customHeight="1">
      <c r="A758" s="36"/>
      <c r="B758" s="37"/>
      <c r="C758" s="170" t="s">
        <v>1076</v>
      </c>
      <c r="D758" s="170" t="s">
        <v>130</v>
      </c>
      <c r="E758" s="171" t="s">
        <v>1077</v>
      </c>
      <c r="F758" s="172" t="s">
        <v>1078</v>
      </c>
      <c r="G758" s="173" t="s">
        <v>205</v>
      </c>
      <c r="H758" s="174">
        <v>42.01</v>
      </c>
      <c r="I758" s="175"/>
      <c r="J758" s="176">
        <f>ROUND(I758*H758,2)</f>
        <v>0</v>
      </c>
      <c r="K758" s="172" t="s">
        <v>134</v>
      </c>
      <c r="L758" s="41"/>
      <c r="M758" s="177" t="s">
        <v>19</v>
      </c>
      <c r="N758" s="178" t="s">
        <v>45</v>
      </c>
      <c r="O758" s="66"/>
      <c r="P758" s="179">
        <f>O758*H758</f>
        <v>0</v>
      </c>
      <c r="Q758" s="179">
        <v>1E-4</v>
      </c>
      <c r="R758" s="179">
        <f>Q758*H758</f>
        <v>4.2009999999999999E-3</v>
      </c>
      <c r="S758" s="179">
        <v>0</v>
      </c>
      <c r="T758" s="180">
        <f>S758*H758</f>
        <v>0</v>
      </c>
      <c r="U758" s="36"/>
      <c r="V758" s="36"/>
      <c r="W758" s="36"/>
      <c r="X758" s="36"/>
      <c r="Y758" s="36"/>
      <c r="Z758" s="36"/>
      <c r="AA758" s="36"/>
      <c r="AB758" s="36"/>
      <c r="AC758" s="36"/>
      <c r="AD758" s="36"/>
      <c r="AE758" s="36"/>
      <c r="AR758" s="181" t="s">
        <v>251</v>
      </c>
      <c r="AT758" s="181" t="s">
        <v>130</v>
      </c>
      <c r="AU758" s="181" t="s">
        <v>81</v>
      </c>
      <c r="AY758" s="19" t="s">
        <v>128</v>
      </c>
      <c r="BE758" s="182">
        <f>IF(N758="základní",J758,0)</f>
        <v>0</v>
      </c>
      <c r="BF758" s="182">
        <f>IF(N758="snížená",J758,0)</f>
        <v>0</v>
      </c>
      <c r="BG758" s="182">
        <f>IF(N758="zákl. přenesená",J758,0)</f>
        <v>0</v>
      </c>
      <c r="BH758" s="182">
        <f>IF(N758="sníž. přenesená",J758,0)</f>
        <v>0</v>
      </c>
      <c r="BI758" s="182">
        <f>IF(N758="nulová",J758,0)</f>
        <v>0</v>
      </c>
      <c r="BJ758" s="19" t="s">
        <v>79</v>
      </c>
      <c r="BK758" s="182">
        <f>ROUND(I758*H758,2)</f>
        <v>0</v>
      </c>
      <c r="BL758" s="19" t="s">
        <v>251</v>
      </c>
      <c r="BM758" s="181" t="s">
        <v>1079</v>
      </c>
    </row>
    <row r="759" spans="1:65" s="2" customFormat="1" ht="11.25">
      <c r="A759" s="36"/>
      <c r="B759" s="37"/>
      <c r="C759" s="38"/>
      <c r="D759" s="183" t="s">
        <v>137</v>
      </c>
      <c r="E759" s="38"/>
      <c r="F759" s="184" t="s">
        <v>1080</v>
      </c>
      <c r="G759" s="38"/>
      <c r="H759" s="38"/>
      <c r="I759" s="185"/>
      <c r="J759" s="38"/>
      <c r="K759" s="38"/>
      <c r="L759" s="41"/>
      <c r="M759" s="186"/>
      <c r="N759" s="187"/>
      <c r="O759" s="66"/>
      <c r="P759" s="66"/>
      <c r="Q759" s="66"/>
      <c r="R759" s="66"/>
      <c r="S759" s="66"/>
      <c r="T759" s="67"/>
      <c r="U759" s="36"/>
      <c r="V759" s="36"/>
      <c r="W759" s="36"/>
      <c r="X759" s="36"/>
      <c r="Y759" s="36"/>
      <c r="Z759" s="36"/>
      <c r="AA759" s="36"/>
      <c r="AB759" s="36"/>
      <c r="AC759" s="36"/>
      <c r="AD759" s="36"/>
      <c r="AE759" s="36"/>
      <c r="AT759" s="19" t="s">
        <v>137</v>
      </c>
      <c r="AU759" s="19" t="s">
        <v>81</v>
      </c>
    </row>
    <row r="760" spans="1:65" s="2" customFormat="1" ht="11.25">
      <c r="A760" s="36"/>
      <c r="B760" s="37"/>
      <c r="C760" s="38"/>
      <c r="D760" s="188" t="s">
        <v>139</v>
      </c>
      <c r="E760" s="38"/>
      <c r="F760" s="189" t="s">
        <v>1081</v>
      </c>
      <c r="G760" s="38"/>
      <c r="H760" s="38"/>
      <c r="I760" s="185"/>
      <c r="J760" s="38"/>
      <c r="K760" s="38"/>
      <c r="L760" s="41"/>
      <c r="M760" s="186"/>
      <c r="N760" s="187"/>
      <c r="O760" s="66"/>
      <c r="P760" s="66"/>
      <c r="Q760" s="66"/>
      <c r="R760" s="66"/>
      <c r="S760" s="66"/>
      <c r="T760" s="67"/>
      <c r="U760" s="36"/>
      <c r="V760" s="36"/>
      <c r="W760" s="36"/>
      <c r="X760" s="36"/>
      <c r="Y760" s="36"/>
      <c r="Z760" s="36"/>
      <c r="AA760" s="36"/>
      <c r="AB760" s="36"/>
      <c r="AC760" s="36"/>
      <c r="AD760" s="36"/>
      <c r="AE760" s="36"/>
      <c r="AT760" s="19" t="s">
        <v>139</v>
      </c>
      <c r="AU760" s="19" t="s">
        <v>81</v>
      </c>
    </row>
    <row r="761" spans="1:65" s="2" customFormat="1" ht="16.5" customHeight="1">
      <c r="A761" s="36"/>
      <c r="B761" s="37"/>
      <c r="C761" s="170" t="s">
        <v>1082</v>
      </c>
      <c r="D761" s="170" t="s">
        <v>130</v>
      </c>
      <c r="E761" s="171" t="s">
        <v>1083</v>
      </c>
      <c r="F761" s="172" t="s">
        <v>1084</v>
      </c>
      <c r="G761" s="173" t="s">
        <v>205</v>
      </c>
      <c r="H761" s="174">
        <v>42.01</v>
      </c>
      <c r="I761" s="175"/>
      <c r="J761" s="176">
        <f>ROUND(I761*H761,2)</f>
        <v>0</v>
      </c>
      <c r="K761" s="172" t="s">
        <v>134</v>
      </c>
      <c r="L761" s="41"/>
      <c r="M761" s="177" t="s">
        <v>19</v>
      </c>
      <c r="N761" s="178" t="s">
        <v>45</v>
      </c>
      <c r="O761" s="66"/>
      <c r="P761" s="179">
        <f>O761*H761</f>
        <v>0</v>
      </c>
      <c r="Q761" s="179">
        <v>0</v>
      </c>
      <c r="R761" s="179">
        <f>Q761*H761</f>
        <v>0</v>
      </c>
      <c r="S761" s="179">
        <v>0</v>
      </c>
      <c r="T761" s="180">
        <f>S761*H761</f>
        <v>0</v>
      </c>
      <c r="U761" s="36"/>
      <c r="V761" s="36"/>
      <c r="W761" s="36"/>
      <c r="X761" s="36"/>
      <c r="Y761" s="36"/>
      <c r="Z761" s="36"/>
      <c r="AA761" s="36"/>
      <c r="AB761" s="36"/>
      <c r="AC761" s="36"/>
      <c r="AD761" s="36"/>
      <c r="AE761" s="36"/>
      <c r="AR761" s="181" t="s">
        <v>251</v>
      </c>
      <c r="AT761" s="181" t="s">
        <v>130</v>
      </c>
      <c r="AU761" s="181" t="s">
        <v>81</v>
      </c>
      <c r="AY761" s="19" t="s">
        <v>128</v>
      </c>
      <c r="BE761" s="182">
        <f>IF(N761="základní",J761,0)</f>
        <v>0</v>
      </c>
      <c r="BF761" s="182">
        <f>IF(N761="snížená",J761,0)</f>
        <v>0</v>
      </c>
      <c r="BG761" s="182">
        <f>IF(N761="zákl. přenesená",J761,0)</f>
        <v>0</v>
      </c>
      <c r="BH761" s="182">
        <f>IF(N761="sníž. přenesená",J761,0)</f>
        <v>0</v>
      </c>
      <c r="BI761" s="182">
        <f>IF(N761="nulová",J761,0)</f>
        <v>0</v>
      </c>
      <c r="BJ761" s="19" t="s">
        <v>79</v>
      </c>
      <c r="BK761" s="182">
        <f>ROUND(I761*H761,2)</f>
        <v>0</v>
      </c>
      <c r="BL761" s="19" t="s">
        <v>251</v>
      </c>
      <c r="BM761" s="181" t="s">
        <v>1085</v>
      </c>
    </row>
    <row r="762" spans="1:65" s="2" customFormat="1" ht="11.25">
      <c r="A762" s="36"/>
      <c r="B762" s="37"/>
      <c r="C762" s="38"/>
      <c r="D762" s="183" t="s">
        <v>137</v>
      </c>
      <c r="E762" s="38"/>
      <c r="F762" s="184" t="s">
        <v>1086</v>
      </c>
      <c r="G762" s="38"/>
      <c r="H762" s="38"/>
      <c r="I762" s="185"/>
      <c r="J762" s="38"/>
      <c r="K762" s="38"/>
      <c r="L762" s="41"/>
      <c r="M762" s="186"/>
      <c r="N762" s="187"/>
      <c r="O762" s="66"/>
      <c r="P762" s="66"/>
      <c r="Q762" s="66"/>
      <c r="R762" s="66"/>
      <c r="S762" s="66"/>
      <c r="T762" s="67"/>
      <c r="U762" s="36"/>
      <c r="V762" s="36"/>
      <c r="W762" s="36"/>
      <c r="X762" s="36"/>
      <c r="Y762" s="36"/>
      <c r="Z762" s="36"/>
      <c r="AA762" s="36"/>
      <c r="AB762" s="36"/>
      <c r="AC762" s="36"/>
      <c r="AD762" s="36"/>
      <c r="AE762" s="36"/>
      <c r="AT762" s="19" t="s">
        <v>137</v>
      </c>
      <c r="AU762" s="19" t="s">
        <v>81</v>
      </c>
    </row>
    <row r="763" spans="1:65" s="2" customFormat="1" ht="11.25">
      <c r="A763" s="36"/>
      <c r="B763" s="37"/>
      <c r="C763" s="38"/>
      <c r="D763" s="188" t="s">
        <v>139</v>
      </c>
      <c r="E763" s="38"/>
      <c r="F763" s="189" t="s">
        <v>1087</v>
      </c>
      <c r="G763" s="38"/>
      <c r="H763" s="38"/>
      <c r="I763" s="185"/>
      <c r="J763" s="38"/>
      <c r="K763" s="38"/>
      <c r="L763" s="41"/>
      <c r="M763" s="186"/>
      <c r="N763" s="187"/>
      <c r="O763" s="66"/>
      <c r="P763" s="66"/>
      <c r="Q763" s="66"/>
      <c r="R763" s="66"/>
      <c r="S763" s="66"/>
      <c r="T763" s="67"/>
      <c r="U763" s="36"/>
      <c r="V763" s="36"/>
      <c r="W763" s="36"/>
      <c r="X763" s="36"/>
      <c r="Y763" s="36"/>
      <c r="Z763" s="36"/>
      <c r="AA763" s="36"/>
      <c r="AB763" s="36"/>
      <c r="AC763" s="36"/>
      <c r="AD763" s="36"/>
      <c r="AE763" s="36"/>
      <c r="AT763" s="19" t="s">
        <v>139</v>
      </c>
      <c r="AU763" s="19" t="s">
        <v>81</v>
      </c>
    </row>
    <row r="764" spans="1:65" s="2" customFormat="1" ht="16.5" customHeight="1">
      <c r="A764" s="36"/>
      <c r="B764" s="37"/>
      <c r="C764" s="222" t="s">
        <v>1088</v>
      </c>
      <c r="D764" s="222" t="s">
        <v>197</v>
      </c>
      <c r="E764" s="223" t="s">
        <v>1089</v>
      </c>
      <c r="F764" s="224" t="s">
        <v>1090</v>
      </c>
      <c r="G764" s="225" t="s">
        <v>205</v>
      </c>
      <c r="H764" s="226">
        <v>47.198</v>
      </c>
      <c r="I764" s="227"/>
      <c r="J764" s="228">
        <f>ROUND(I764*H764,2)</f>
        <v>0</v>
      </c>
      <c r="K764" s="224" t="s">
        <v>134</v>
      </c>
      <c r="L764" s="229"/>
      <c r="M764" s="230" t="s">
        <v>19</v>
      </c>
      <c r="N764" s="231" t="s">
        <v>45</v>
      </c>
      <c r="O764" s="66"/>
      <c r="P764" s="179">
        <f>O764*H764</f>
        <v>0</v>
      </c>
      <c r="Q764" s="179">
        <v>1.6000000000000001E-4</v>
      </c>
      <c r="R764" s="179">
        <f>Q764*H764</f>
        <v>7.5516800000000007E-3</v>
      </c>
      <c r="S764" s="179">
        <v>0</v>
      </c>
      <c r="T764" s="180">
        <f>S764*H764</f>
        <v>0</v>
      </c>
      <c r="U764" s="36"/>
      <c r="V764" s="36"/>
      <c r="W764" s="36"/>
      <c r="X764" s="36"/>
      <c r="Y764" s="36"/>
      <c r="Z764" s="36"/>
      <c r="AA764" s="36"/>
      <c r="AB764" s="36"/>
      <c r="AC764" s="36"/>
      <c r="AD764" s="36"/>
      <c r="AE764" s="36"/>
      <c r="AR764" s="181" t="s">
        <v>370</v>
      </c>
      <c r="AT764" s="181" t="s">
        <v>197</v>
      </c>
      <c r="AU764" s="181" t="s">
        <v>81</v>
      </c>
      <c r="AY764" s="19" t="s">
        <v>128</v>
      </c>
      <c r="BE764" s="182">
        <f>IF(N764="základní",J764,0)</f>
        <v>0</v>
      </c>
      <c r="BF764" s="182">
        <f>IF(N764="snížená",J764,0)</f>
        <v>0</v>
      </c>
      <c r="BG764" s="182">
        <f>IF(N764="zákl. přenesená",J764,0)</f>
        <v>0</v>
      </c>
      <c r="BH764" s="182">
        <f>IF(N764="sníž. přenesená",J764,0)</f>
        <v>0</v>
      </c>
      <c r="BI764" s="182">
        <f>IF(N764="nulová",J764,0)</f>
        <v>0</v>
      </c>
      <c r="BJ764" s="19" t="s">
        <v>79</v>
      </c>
      <c r="BK764" s="182">
        <f>ROUND(I764*H764,2)</f>
        <v>0</v>
      </c>
      <c r="BL764" s="19" t="s">
        <v>251</v>
      </c>
      <c r="BM764" s="181" t="s">
        <v>1091</v>
      </c>
    </row>
    <row r="765" spans="1:65" s="2" customFormat="1" ht="11.25">
      <c r="A765" s="36"/>
      <c r="B765" s="37"/>
      <c r="C765" s="38"/>
      <c r="D765" s="183" t="s">
        <v>137</v>
      </c>
      <c r="E765" s="38"/>
      <c r="F765" s="184" t="s">
        <v>1090</v>
      </c>
      <c r="G765" s="38"/>
      <c r="H765" s="38"/>
      <c r="I765" s="185"/>
      <c r="J765" s="38"/>
      <c r="K765" s="38"/>
      <c r="L765" s="41"/>
      <c r="M765" s="186"/>
      <c r="N765" s="187"/>
      <c r="O765" s="66"/>
      <c r="P765" s="66"/>
      <c r="Q765" s="66"/>
      <c r="R765" s="66"/>
      <c r="S765" s="66"/>
      <c r="T765" s="67"/>
      <c r="U765" s="36"/>
      <c r="V765" s="36"/>
      <c r="W765" s="36"/>
      <c r="X765" s="36"/>
      <c r="Y765" s="36"/>
      <c r="Z765" s="36"/>
      <c r="AA765" s="36"/>
      <c r="AB765" s="36"/>
      <c r="AC765" s="36"/>
      <c r="AD765" s="36"/>
      <c r="AE765" s="36"/>
      <c r="AT765" s="19" t="s">
        <v>137</v>
      </c>
      <c r="AU765" s="19" t="s">
        <v>81</v>
      </c>
    </row>
    <row r="766" spans="1:65" s="13" customFormat="1" ht="11.25">
      <c r="B766" s="190"/>
      <c r="C766" s="191"/>
      <c r="D766" s="183" t="s">
        <v>141</v>
      </c>
      <c r="E766" s="192" t="s">
        <v>19</v>
      </c>
      <c r="F766" s="193" t="s">
        <v>1092</v>
      </c>
      <c r="G766" s="191"/>
      <c r="H766" s="194">
        <v>47.198</v>
      </c>
      <c r="I766" s="195"/>
      <c r="J766" s="191"/>
      <c r="K766" s="191"/>
      <c r="L766" s="196"/>
      <c r="M766" s="197"/>
      <c r="N766" s="198"/>
      <c r="O766" s="198"/>
      <c r="P766" s="198"/>
      <c r="Q766" s="198"/>
      <c r="R766" s="198"/>
      <c r="S766" s="198"/>
      <c r="T766" s="199"/>
      <c r="AT766" s="200" t="s">
        <v>141</v>
      </c>
      <c r="AU766" s="200" t="s">
        <v>81</v>
      </c>
      <c r="AV766" s="13" t="s">
        <v>81</v>
      </c>
      <c r="AW766" s="13" t="s">
        <v>35</v>
      </c>
      <c r="AX766" s="13" t="s">
        <v>74</v>
      </c>
      <c r="AY766" s="200" t="s">
        <v>128</v>
      </c>
    </row>
    <row r="767" spans="1:65" s="14" customFormat="1" ht="11.25">
      <c r="B767" s="201"/>
      <c r="C767" s="202"/>
      <c r="D767" s="183" t="s">
        <v>141</v>
      </c>
      <c r="E767" s="203" t="s">
        <v>19</v>
      </c>
      <c r="F767" s="204" t="s">
        <v>143</v>
      </c>
      <c r="G767" s="202"/>
      <c r="H767" s="205">
        <v>47.198</v>
      </c>
      <c r="I767" s="206"/>
      <c r="J767" s="202"/>
      <c r="K767" s="202"/>
      <c r="L767" s="207"/>
      <c r="M767" s="208"/>
      <c r="N767" s="209"/>
      <c r="O767" s="209"/>
      <c r="P767" s="209"/>
      <c r="Q767" s="209"/>
      <c r="R767" s="209"/>
      <c r="S767" s="209"/>
      <c r="T767" s="210"/>
      <c r="AT767" s="211" t="s">
        <v>141</v>
      </c>
      <c r="AU767" s="211" t="s">
        <v>81</v>
      </c>
      <c r="AV767" s="14" t="s">
        <v>135</v>
      </c>
      <c r="AW767" s="14" t="s">
        <v>35</v>
      </c>
      <c r="AX767" s="14" t="s">
        <v>79</v>
      </c>
      <c r="AY767" s="211" t="s">
        <v>128</v>
      </c>
    </row>
    <row r="768" spans="1:65" s="2" customFormat="1" ht="16.5" customHeight="1">
      <c r="A768" s="36"/>
      <c r="B768" s="37"/>
      <c r="C768" s="170" t="s">
        <v>1093</v>
      </c>
      <c r="D768" s="170" t="s">
        <v>130</v>
      </c>
      <c r="E768" s="171" t="s">
        <v>1094</v>
      </c>
      <c r="F768" s="172" t="s">
        <v>1095</v>
      </c>
      <c r="G768" s="173" t="s">
        <v>205</v>
      </c>
      <c r="H768" s="174">
        <v>42.01</v>
      </c>
      <c r="I768" s="175"/>
      <c r="J768" s="176">
        <f>ROUND(I768*H768,2)</f>
        <v>0</v>
      </c>
      <c r="K768" s="172" t="s">
        <v>134</v>
      </c>
      <c r="L768" s="41"/>
      <c r="M768" s="177" t="s">
        <v>19</v>
      </c>
      <c r="N768" s="178" t="s">
        <v>45</v>
      </c>
      <c r="O768" s="66"/>
      <c r="P768" s="179">
        <f>O768*H768</f>
        <v>0</v>
      </c>
      <c r="Q768" s="179">
        <v>0</v>
      </c>
      <c r="R768" s="179">
        <f>Q768*H768</f>
        <v>0</v>
      </c>
      <c r="S768" s="179">
        <v>0</v>
      </c>
      <c r="T768" s="180">
        <f>S768*H768</f>
        <v>0</v>
      </c>
      <c r="U768" s="36"/>
      <c r="V768" s="36"/>
      <c r="W768" s="36"/>
      <c r="X768" s="36"/>
      <c r="Y768" s="36"/>
      <c r="Z768" s="36"/>
      <c r="AA768" s="36"/>
      <c r="AB768" s="36"/>
      <c r="AC768" s="36"/>
      <c r="AD768" s="36"/>
      <c r="AE768" s="36"/>
      <c r="AR768" s="181" t="s">
        <v>251</v>
      </c>
      <c r="AT768" s="181" t="s">
        <v>130</v>
      </c>
      <c r="AU768" s="181" t="s">
        <v>81</v>
      </c>
      <c r="AY768" s="19" t="s">
        <v>128</v>
      </c>
      <c r="BE768" s="182">
        <f>IF(N768="základní",J768,0)</f>
        <v>0</v>
      </c>
      <c r="BF768" s="182">
        <f>IF(N768="snížená",J768,0)</f>
        <v>0</v>
      </c>
      <c r="BG768" s="182">
        <f>IF(N768="zákl. přenesená",J768,0)</f>
        <v>0</v>
      </c>
      <c r="BH768" s="182">
        <f>IF(N768="sníž. přenesená",J768,0)</f>
        <v>0</v>
      </c>
      <c r="BI768" s="182">
        <f>IF(N768="nulová",J768,0)</f>
        <v>0</v>
      </c>
      <c r="BJ768" s="19" t="s">
        <v>79</v>
      </c>
      <c r="BK768" s="182">
        <f>ROUND(I768*H768,2)</f>
        <v>0</v>
      </c>
      <c r="BL768" s="19" t="s">
        <v>251</v>
      </c>
      <c r="BM768" s="181" t="s">
        <v>1096</v>
      </c>
    </row>
    <row r="769" spans="1:65" s="2" customFormat="1" ht="19.5">
      <c r="A769" s="36"/>
      <c r="B769" s="37"/>
      <c r="C769" s="38"/>
      <c r="D769" s="183" t="s">
        <v>137</v>
      </c>
      <c r="E769" s="38"/>
      <c r="F769" s="184" t="s">
        <v>1097</v>
      </c>
      <c r="G769" s="38"/>
      <c r="H769" s="38"/>
      <c r="I769" s="185"/>
      <c r="J769" s="38"/>
      <c r="K769" s="38"/>
      <c r="L769" s="41"/>
      <c r="M769" s="186"/>
      <c r="N769" s="187"/>
      <c r="O769" s="66"/>
      <c r="P769" s="66"/>
      <c r="Q769" s="66"/>
      <c r="R769" s="66"/>
      <c r="S769" s="66"/>
      <c r="T769" s="67"/>
      <c r="U769" s="36"/>
      <c r="V769" s="36"/>
      <c r="W769" s="36"/>
      <c r="X769" s="36"/>
      <c r="Y769" s="36"/>
      <c r="Z769" s="36"/>
      <c r="AA769" s="36"/>
      <c r="AB769" s="36"/>
      <c r="AC769" s="36"/>
      <c r="AD769" s="36"/>
      <c r="AE769" s="36"/>
      <c r="AT769" s="19" t="s">
        <v>137</v>
      </c>
      <c r="AU769" s="19" t="s">
        <v>81</v>
      </c>
    </row>
    <row r="770" spans="1:65" s="2" customFormat="1" ht="11.25">
      <c r="A770" s="36"/>
      <c r="B770" s="37"/>
      <c r="C770" s="38"/>
      <c r="D770" s="188" t="s">
        <v>139</v>
      </c>
      <c r="E770" s="38"/>
      <c r="F770" s="189" t="s">
        <v>1098</v>
      </c>
      <c r="G770" s="38"/>
      <c r="H770" s="38"/>
      <c r="I770" s="185"/>
      <c r="J770" s="38"/>
      <c r="K770" s="38"/>
      <c r="L770" s="41"/>
      <c r="M770" s="186"/>
      <c r="N770" s="187"/>
      <c r="O770" s="66"/>
      <c r="P770" s="66"/>
      <c r="Q770" s="66"/>
      <c r="R770" s="66"/>
      <c r="S770" s="66"/>
      <c r="T770" s="67"/>
      <c r="U770" s="36"/>
      <c r="V770" s="36"/>
      <c r="W770" s="36"/>
      <c r="X770" s="36"/>
      <c r="Y770" s="36"/>
      <c r="Z770" s="36"/>
      <c r="AA770" s="36"/>
      <c r="AB770" s="36"/>
      <c r="AC770" s="36"/>
      <c r="AD770" s="36"/>
      <c r="AE770" s="36"/>
      <c r="AT770" s="19" t="s">
        <v>139</v>
      </c>
      <c r="AU770" s="19" t="s">
        <v>81</v>
      </c>
    </row>
    <row r="771" spans="1:65" s="2" customFormat="1" ht="16.5" customHeight="1">
      <c r="A771" s="36"/>
      <c r="B771" s="37"/>
      <c r="C771" s="222" t="s">
        <v>1099</v>
      </c>
      <c r="D771" s="222" t="s">
        <v>197</v>
      </c>
      <c r="E771" s="223" t="s">
        <v>1100</v>
      </c>
      <c r="F771" s="224" t="s">
        <v>1101</v>
      </c>
      <c r="G771" s="225" t="s">
        <v>205</v>
      </c>
      <c r="H771" s="226">
        <v>42.85</v>
      </c>
      <c r="I771" s="227"/>
      <c r="J771" s="228">
        <f>ROUND(I771*H771,2)</f>
        <v>0</v>
      </c>
      <c r="K771" s="224" t="s">
        <v>134</v>
      </c>
      <c r="L771" s="229"/>
      <c r="M771" s="230" t="s">
        <v>19</v>
      </c>
      <c r="N771" s="231" t="s">
        <v>45</v>
      </c>
      <c r="O771" s="66"/>
      <c r="P771" s="179">
        <f>O771*H771</f>
        <v>0</v>
      </c>
      <c r="Q771" s="179">
        <v>5.4000000000000003E-3</v>
      </c>
      <c r="R771" s="179">
        <f>Q771*H771</f>
        <v>0.23139000000000001</v>
      </c>
      <c r="S771" s="179">
        <v>0</v>
      </c>
      <c r="T771" s="180">
        <f>S771*H771</f>
        <v>0</v>
      </c>
      <c r="U771" s="36"/>
      <c r="V771" s="36"/>
      <c r="W771" s="36"/>
      <c r="X771" s="36"/>
      <c r="Y771" s="36"/>
      <c r="Z771" s="36"/>
      <c r="AA771" s="36"/>
      <c r="AB771" s="36"/>
      <c r="AC771" s="36"/>
      <c r="AD771" s="36"/>
      <c r="AE771" s="36"/>
      <c r="AR771" s="181" t="s">
        <v>370</v>
      </c>
      <c r="AT771" s="181" t="s">
        <v>197</v>
      </c>
      <c r="AU771" s="181" t="s">
        <v>81</v>
      </c>
      <c r="AY771" s="19" t="s">
        <v>128</v>
      </c>
      <c r="BE771" s="182">
        <f>IF(N771="základní",J771,0)</f>
        <v>0</v>
      </c>
      <c r="BF771" s="182">
        <f>IF(N771="snížená",J771,0)</f>
        <v>0</v>
      </c>
      <c r="BG771" s="182">
        <f>IF(N771="zákl. přenesená",J771,0)</f>
        <v>0</v>
      </c>
      <c r="BH771" s="182">
        <f>IF(N771="sníž. přenesená",J771,0)</f>
        <v>0</v>
      </c>
      <c r="BI771" s="182">
        <f>IF(N771="nulová",J771,0)</f>
        <v>0</v>
      </c>
      <c r="BJ771" s="19" t="s">
        <v>79</v>
      </c>
      <c r="BK771" s="182">
        <f>ROUND(I771*H771,2)</f>
        <v>0</v>
      </c>
      <c r="BL771" s="19" t="s">
        <v>251</v>
      </c>
      <c r="BM771" s="181" t="s">
        <v>1102</v>
      </c>
    </row>
    <row r="772" spans="1:65" s="2" customFormat="1" ht="11.25">
      <c r="A772" s="36"/>
      <c r="B772" s="37"/>
      <c r="C772" s="38"/>
      <c r="D772" s="183" t="s">
        <v>137</v>
      </c>
      <c r="E772" s="38"/>
      <c r="F772" s="184" t="s">
        <v>1101</v>
      </c>
      <c r="G772" s="38"/>
      <c r="H772" s="38"/>
      <c r="I772" s="185"/>
      <c r="J772" s="38"/>
      <c r="K772" s="38"/>
      <c r="L772" s="41"/>
      <c r="M772" s="186"/>
      <c r="N772" s="187"/>
      <c r="O772" s="66"/>
      <c r="P772" s="66"/>
      <c r="Q772" s="66"/>
      <c r="R772" s="66"/>
      <c r="S772" s="66"/>
      <c r="T772" s="67"/>
      <c r="U772" s="36"/>
      <c r="V772" s="36"/>
      <c r="W772" s="36"/>
      <c r="X772" s="36"/>
      <c r="Y772" s="36"/>
      <c r="Z772" s="36"/>
      <c r="AA772" s="36"/>
      <c r="AB772" s="36"/>
      <c r="AC772" s="36"/>
      <c r="AD772" s="36"/>
      <c r="AE772" s="36"/>
      <c r="AT772" s="19" t="s">
        <v>137</v>
      </c>
      <c r="AU772" s="19" t="s">
        <v>81</v>
      </c>
    </row>
    <row r="773" spans="1:65" s="13" customFormat="1" ht="11.25">
      <c r="B773" s="190"/>
      <c r="C773" s="191"/>
      <c r="D773" s="183" t="s">
        <v>141</v>
      </c>
      <c r="E773" s="192" t="s">
        <v>19</v>
      </c>
      <c r="F773" s="193" t="s">
        <v>1103</v>
      </c>
      <c r="G773" s="191"/>
      <c r="H773" s="194">
        <v>42.85</v>
      </c>
      <c r="I773" s="195"/>
      <c r="J773" s="191"/>
      <c r="K773" s="191"/>
      <c r="L773" s="196"/>
      <c r="M773" s="197"/>
      <c r="N773" s="198"/>
      <c r="O773" s="198"/>
      <c r="P773" s="198"/>
      <c r="Q773" s="198"/>
      <c r="R773" s="198"/>
      <c r="S773" s="198"/>
      <c r="T773" s="199"/>
      <c r="AT773" s="200" t="s">
        <v>141</v>
      </c>
      <c r="AU773" s="200" t="s">
        <v>81</v>
      </c>
      <c r="AV773" s="13" t="s">
        <v>81</v>
      </c>
      <c r="AW773" s="13" t="s">
        <v>35</v>
      </c>
      <c r="AX773" s="13" t="s">
        <v>74</v>
      </c>
      <c r="AY773" s="200" t="s">
        <v>128</v>
      </c>
    </row>
    <row r="774" spans="1:65" s="14" customFormat="1" ht="11.25">
      <c r="B774" s="201"/>
      <c r="C774" s="202"/>
      <c r="D774" s="183" t="s">
        <v>141</v>
      </c>
      <c r="E774" s="203" t="s">
        <v>19</v>
      </c>
      <c r="F774" s="204" t="s">
        <v>143</v>
      </c>
      <c r="G774" s="202"/>
      <c r="H774" s="205">
        <v>42.85</v>
      </c>
      <c r="I774" s="206"/>
      <c r="J774" s="202"/>
      <c r="K774" s="202"/>
      <c r="L774" s="207"/>
      <c r="M774" s="208"/>
      <c r="N774" s="209"/>
      <c r="O774" s="209"/>
      <c r="P774" s="209"/>
      <c r="Q774" s="209"/>
      <c r="R774" s="209"/>
      <c r="S774" s="209"/>
      <c r="T774" s="210"/>
      <c r="AT774" s="211" t="s">
        <v>141</v>
      </c>
      <c r="AU774" s="211" t="s">
        <v>81</v>
      </c>
      <c r="AV774" s="14" t="s">
        <v>135</v>
      </c>
      <c r="AW774" s="14" t="s">
        <v>35</v>
      </c>
      <c r="AX774" s="14" t="s">
        <v>79</v>
      </c>
      <c r="AY774" s="211" t="s">
        <v>128</v>
      </c>
    </row>
    <row r="775" spans="1:65" s="2" customFormat="1" ht="16.5" customHeight="1">
      <c r="A775" s="36"/>
      <c r="B775" s="37"/>
      <c r="C775" s="170" t="s">
        <v>1104</v>
      </c>
      <c r="D775" s="170" t="s">
        <v>130</v>
      </c>
      <c r="E775" s="171" t="s">
        <v>1105</v>
      </c>
      <c r="F775" s="172" t="s">
        <v>1106</v>
      </c>
      <c r="G775" s="173" t="s">
        <v>176</v>
      </c>
      <c r="H775" s="174">
        <v>0.82499999999999996</v>
      </c>
      <c r="I775" s="175"/>
      <c r="J775" s="176">
        <f>ROUND(I775*H775,2)</f>
        <v>0</v>
      </c>
      <c r="K775" s="172" t="s">
        <v>134</v>
      </c>
      <c r="L775" s="41"/>
      <c r="M775" s="177" t="s">
        <v>19</v>
      </c>
      <c r="N775" s="178" t="s">
        <v>45</v>
      </c>
      <c r="O775" s="66"/>
      <c r="P775" s="179">
        <f>O775*H775</f>
        <v>0</v>
      </c>
      <c r="Q775" s="179">
        <v>0</v>
      </c>
      <c r="R775" s="179">
        <f>Q775*H775</f>
        <v>0</v>
      </c>
      <c r="S775" s="179">
        <v>0</v>
      </c>
      <c r="T775" s="180">
        <f>S775*H775</f>
        <v>0</v>
      </c>
      <c r="U775" s="36"/>
      <c r="V775" s="36"/>
      <c r="W775" s="36"/>
      <c r="X775" s="36"/>
      <c r="Y775" s="36"/>
      <c r="Z775" s="36"/>
      <c r="AA775" s="36"/>
      <c r="AB775" s="36"/>
      <c r="AC775" s="36"/>
      <c r="AD775" s="36"/>
      <c r="AE775" s="36"/>
      <c r="AR775" s="181" t="s">
        <v>251</v>
      </c>
      <c r="AT775" s="181" t="s">
        <v>130</v>
      </c>
      <c r="AU775" s="181" t="s">
        <v>81</v>
      </c>
      <c r="AY775" s="19" t="s">
        <v>128</v>
      </c>
      <c r="BE775" s="182">
        <f>IF(N775="základní",J775,0)</f>
        <v>0</v>
      </c>
      <c r="BF775" s="182">
        <f>IF(N775="snížená",J775,0)</f>
        <v>0</v>
      </c>
      <c r="BG775" s="182">
        <f>IF(N775="zákl. přenesená",J775,0)</f>
        <v>0</v>
      </c>
      <c r="BH775" s="182">
        <f>IF(N775="sníž. přenesená",J775,0)</f>
        <v>0</v>
      </c>
      <c r="BI775" s="182">
        <f>IF(N775="nulová",J775,0)</f>
        <v>0</v>
      </c>
      <c r="BJ775" s="19" t="s">
        <v>79</v>
      </c>
      <c r="BK775" s="182">
        <f>ROUND(I775*H775,2)</f>
        <v>0</v>
      </c>
      <c r="BL775" s="19" t="s">
        <v>251</v>
      </c>
      <c r="BM775" s="181" t="s">
        <v>1107</v>
      </c>
    </row>
    <row r="776" spans="1:65" s="2" customFormat="1" ht="19.5">
      <c r="A776" s="36"/>
      <c r="B776" s="37"/>
      <c r="C776" s="38"/>
      <c r="D776" s="183" t="s">
        <v>137</v>
      </c>
      <c r="E776" s="38"/>
      <c r="F776" s="184" t="s">
        <v>1108</v>
      </c>
      <c r="G776" s="38"/>
      <c r="H776" s="38"/>
      <c r="I776" s="185"/>
      <c r="J776" s="38"/>
      <c r="K776" s="38"/>
      <c r="L776" s="41"/>
      <c r="M776" s="186"/>
      <c r="N776" s="187"/>
      <c r="O776" s="66"/>
      <c r="P776" s="66"/>
      <c r="Q776" s="66"/>
      <c r="R776" s="66"/>
      <c r="S776" s="66"/>
      <c r="T776" s="67"/>
      <c r="U776" s="36"/>
      <c r="V776" s="36"/>
      <c r="W776" s="36"/>
      <c r="X776" s="36"/>
      <c r="Y776" s="36"/>
      <c r="Z776" s="36"/>
      <c r="AA776" s="36"/>
      <c r="AB776" s="36"/>
      <c r="AC776" s="36"/>
      <c r="AD776" s="36"/>
      <c r="AE776" s="36"/>
      <c r="AT776" s="19" t="s">
        <v>137</v>
      </c>
      <c r="AU776" s="19" t="s">
        <v>81</v>
      </c>
    </row>
    <row r="777" spans="1:65" s="2" customFormat="1" ht="11.25">
      <c r="A777" s="36"/>
      <c r="B777" s="37"/>
      <c r="C777" s="38"/>
      <c r="D777" s="188" t="s">
        <v>139</v>
      </c>
      <c r="E777" s="38"/>
      <c r="F777" s="189" t="s">
        <v>1109</v>
      </c>
      <c r="G777" s="38"/>
      <c r="H777" s="38"/>
      <c r="I777" s="185"/>
      <c r="J777" s="38"/>
      <c r="K777" s="38"/>
      <c r="L777" s="41"/>
      <c r="M777" s="186"/>
      <c r="N777" s="187"/>
      <c r="O777" s="66"/>
      <c r="P777" s="66"/>
      <c r="Q777" s="66"/>
      <c r="R777" s="66"/>
      <c r="S777" s="66"/>
      <c r="T777" s="67"/>
      <c r="U777" s="36"/>
      <c r="V777" s="36"/>
      <c r="W777" s="36"/>
      <c r="X777" s="36"/>
      <c r="Y777" s="36"/>
      <c r="Z777" s="36"/>
      <c r="AA777" s="36"/>
      <c r="AB777" s="36"/>
      <c r="AC777" s="36"/>
      <c r="AD777" s="36"/>
      <c r="AE777" s="36"/>
      <c r="AT777" s="19" t="s">
        <v>139</v>
      </c>
      <c r="AU777" s="19" t="s">
        <v>81</v>
      </c>
    </row>
    <row r="778" spans="1:65" s="12" customFormat="1" ht="22.9" customHeight="1">
      <c r="B778" s="154"/>
      <c r="C778" s="155"/>
      <c r="D778" s="156" t="s">
        <v>73</v>
      </c>
      <c r="E778" s="168" t="s">
        <v>1110</v>
      </c>
      <c r="F778" s="168" t="s">
        <v>1111</v>
      </c>
      <c r="G778" s="155"/>
      <c r="H778" s="155"/>
      <c r="I778" s="158"/>
      <c r="J778" s="169">
        <f>BK778</f>
        <v>0</v>
      </c>
      <c r="K778" s="155"/>
      <c r="L778" s="160"/>
      <c r="M778" s="161"/>
      <c r="N778" s="162"/>
      <c r="O778" s="162"/>
      <c r="P778" s="163">
        <f>SUM(P779:P812)</f>
        <v>0</v>
      </c>
      <c r="Q778" s="162"/>
      <c r="R778" s="163">
        <f>SUM(R779:R812)</f>
        <v>0.76483000000000012</v>
      </c>
      <c r="S778" s="162"/>
      <c r="T778" s="164">
        <f>SUM(T779:T812)</f>
        <v>0.61360199999999998</v>
      </c>
      <c r="AR778" s="165" t="s">
        <v>81</v>
      </c>
      <c r="AT778" s="166" t="s">
        <v>73</v>
      </c>
      <c r="AU778" s="166" t="s">
        <v>79</v>
      </c>
      <c r="AY778" s="165" t="s">
        <v>128</v>
      </c>
      <c r="BK778" s="167">
        <f>SUM(BK779:BK812)</f>
        <v>0</v>
      </c>
    </row>
    <row r="779" spans="1:65" s="2" customFormat="1" ht="16.5" customHeight="1">
      <c r="A779" s="36"/>
      <c r="B779" s="37"/>
      <c r="C779" s="170" t="s">
        <v>1112</v>
      </c>
      <c r="D779" s="170" t="s">
        <v>130</v>
      </c>
      <c r="E779" s="171" t="s">
        <v>1113</v>
      </c>
      <c r="F779" s="172" t="s">
        <v>1114</v>
      </c>
      <c r="G779" s="173" t="s">
        <v>205</v>
      </c>
      <c r="H779" s="174">
        <v>103.3</v>
      </c>
      <c r="I779" s="175"/>
      <c r="J779" s="176">
        <f>ROUND(I779*H779,2)</f>
        <v>0</v>
      </c>
      <c r="K779" s="172" t="s">
        <v>134</v>
      </c>
      <c r="L779" s="41"/>
      <c r="M779" s="177" t="s">
        <v>19</v>
      </c>
      <c r="N779" s="178" t="s">
        <v>45</v>
      </c>
      <c r="O779" s="66"/>
      <c r="P779" s="179">
        <f>O779*H779</f>
        <v>0</v>
      </c>
      <c r="Q779" s="179">
        <v>0</v>
      </c>
      <c r="R779" s="179">
        <f>Q779*H779</f>
        <v>0</v>
      </c>
      <c r="S779" s="179">
        <v>5.94E-3</v>
      </c>
      <c r="T779" s="180">
        <f>S779*H779</f>
        <v>0.61360199999999998</v>
      </c>
      <c r="U779" s="36"/>
      <c r="V779" s="36"/>
      <c r="W779" s="36"/>
      <c r="X779" s="36"/>
      <c r="Y779" s="36"/>
      <c r="Z779" s="36"/>
      <c r="AA779" s="36"/>
      <c r="AB779" s="36"/>
      <c r="AC779" s="36"/>
      <c r="AD779" s="36"/>
      <c r="AE779" s="36"/>
      <c r="AR779" s="181" t="s">
        <v>251</v>
      </c>
      <c r="AT779" s="181" t="s">
        <v>130</v>
      </c>
      <c r="AU779" s="181" t="s">
        <v>81</v>
      </c>
      <c r="AY779" s="19" t="s">
        <v>128</v>
      </c>
      <c r="BE779" s="182">
        <f>IF(N779="základní",J779,0)</f>
        <v>0</v>
      </c>
      <c r="BF779" s="182">
        <f>IF(N779="snížená",J779,0)</f>
        <v>0</v>
      </c>
      <c r="BG779" s="182">
        <f>IF(N779="zákl. přenesená",J779,0)</f>
        <v>0</v>
      </c>
      <c r="BH779" s="182">
        <f>IF(N779="sníž. přenesená",J779,0)</f>
        <v>0</v>
      </c>
      <c r="BI779" s="182">
        <f>IF(N779="nulová",J779,0)</f>
        <v>0</v>
      </c>
      <c r="BJ779" s="19" t="s">
        <v>79</v>
      </c>
      <c r="BK779" s="182">
        <f>ROUND(I779*H779,2)</f>
        <v>0</v>
      </c>
      <c r="BL779" s="19" t="s">
        <v>251</v>
      </c>
      <c r="BM779" s="181" t="s">
        <v>1115</v>
      </c>
    </row>
    <row r="780" spans="1:65" s="2" customFormat="1" ht="11.25">
      <c r="A780" s="36"/>
      <c r="B780" s="37"/>
      <c r="C780" s="38"/>
      <c r="D780" s="183" t="s">
        <v>137</v>
      </c>
      <c r="E780" s="38"/>
      <c r="F780" s="184" t="s">
        <v>1116</v>
      </c>
      <c r="G780" s="38"/>
      <c r="H780" s="38"/>
      <c r="I780" s="185"/>
      <c r="J780" s="38"/>
      <c r="K780" s="38"/>
      <c r="L780" s="41"/>
      <c r="M780" s="186"/>
      <c r="N780" s="187"/>
      <c r="O780" s="66"/>
      <c r="P780" s="66"/>
      <c r="Q780" s="66"/>
      <c r="R780" s="66"/>
      <c r="S780" s="66"/>
      <c r="T780" s="67"/>
      <c r="U780" s="36"/>
      <c r="V780" s="36"/>
      <c r="W780" s="36"/>
      <c r="X780" s="36"/>
      <c r="Y780" s="36"/>
      <c r="Z780" s="36"/>
      <c r="AA780" s="36"/>
      <c r="AB780" s="36"/>
      <c r="AC780" s="36"/>
      <c r="AD780" s="36"/>
      <c r="AE780" s="36"/>
      <c r="AT780" s="19" t="s">
        <v>137</v>
      </c>
      <c r="AU780" s="19" t="s">
        <v>81</v>
      </c>
    </row>
    <row r="781" spans="1:65" s="2" customFormat="1" ht="11.25">
      <c r="A781" s="36"/>
      <c r="B781" s="37"/>
      <c r="C781" s="38"/>
      <c r="D781" s="188" t="s">
        <v>139</v>
      </c>
      <c r="E781" s="38"/>
      <c r="F781" s="189" t="s">
        <v>1117</v>
      </c>
      <c r="G781" s="38"/>
      <c r="H781" s="38"/>
      <c r="I781" s="185"/>
      <c r="J781" s="38"/>
      <c r="K781" s="38"/>
      <c r="L781" s="41"/>
      <c r="M781" s="186"/>
      <c r="N781" s="187"/>
      <c r="O781" s="66"/>
      <c r="P781" s="66"/>
      <c r="Q781" s="66"/>
      <c r="R781" s="66"/>
      <c r="S781" s="66"/>
      <c r="T781" s="67"/>
      <c r="U781" s="36"/>
      <c r="V781" s="36"/>
      <c r="W781" s="36"/>
      <c r="X781" s="36"/>
      <c r="Y781" s="36"/>
      <c r="Z781" s="36"/>
      <c r="AA781" s="36"/>
      <c r="AB781" s="36"/>
      <c r="AC781" s="36"/>
      <c r="AD781" s="36"/>
      <c r="AE781" s="36"/>
      <c r="AT781" s="19" t="s">
        <v>139</v>
      </c>
      <c r="AU781" s="19" t="s">
        <v>81</v>
      </c>
    </row>
    <row r="782" spans="1:65" s="13" customFormat="1" ht="11.25">
      <c r="B782" s="190"/>
      <c r="C782" s="191"/>
      <c r="D782" s="183" t="s">
        <v>141</v>
      </c>
      <c r="E782" s="192" t="s">
        <v>19</v>
      </c>
      <c r="F782" s="193" t="s">
        <v>1118</v>
      </c>
      <c r="G782" s="191"/>
      <c r="H782" s="194">
        <v>103.3</v>
      </c>
      <c r="I782" s="195"/>
      <c r="J782" s="191"/>
      <c r="K782" s="191"/>
      <c r="L782" s="196"/>
      <c r="M782" s="197"/>
      <c r="N782" s="198"/>
      <c r="O782" s="198"/>
      <c r="P782" s="198"/>
      <c r="Q782" s="198"/>
      <c r="R782" s="198"/>
      <c r="S782" s="198"/>
      <c r="T782" s="199"/>
      <c r="AT782" s="200" t="s">
        <v>141</v>
      </c>
      <c r="AU782" s="200" t="s">
        <v>81</v>
      </c>
      <c r="AV782" s="13" t="s">
        <v>81</v>
      </c>
      <c r="AW782" s="13" t="s">
        <v>35</v>
      </c>
      <c r="AX782" s="13" t="s">
        <v>74</v>
      </c>
      <c r="AY782" s="200" t="s">
        <v>128</v>
      </c>
    </row>
    <row r="783" spans="1:65" s="14" customFormat="1" ht="11.25">
      <c r="B783" s="201"/>
      <c r="C783" s="202"/>
      <c r="D783" s="183" t="s">
        <v>141</v>
      </c>
      <c r="E783" s="203" t="s">
        <v>19</v>
      </c>
      <c r="F783" s="204" t="s">
        <v>143</v>
      </c>
      <c r="G783" s="202"/>
      <c r="H783" s="205">
        <v>103.3</v>
      </c>
      <c r="I783" s="206"/>
      <c r="J783" s="202"/>
      <c r="K783" s="202"/>
      <c r="L783" s="207"/>
      <c r="M783" s="208"/>
      <c r="N783" s="209"/>
      <c r="O783" s="209"/>
      <c r="P783" s="209"/>
      <c r="Q783" s="209"/>
      <c r="R783" s="209"/>
      <c r="S783" s="209"/>
      <c r="T783" s="210"/>
      <c r="AT783" s="211" t="s">
        <v>141</v>
      </c>
      <c r="AU783" s="211" t="s">
        <v>81</v>
      </c>
      <c r="AV783" s="14" t="s">
        <v>135</v>
      </c>
      <c r="AW783" s="14" t="s">
        <v>35</v>
      </c>
      <c r="AX783" s="14" t="s">
        <v>79</v>
      </c>
      <c r="AY783" s="211" t="s">
        <v>128</v>
      </c>
    </row>
    <row r="784" spans="1:65" s="2" customFormat="1" ht="16.5" customHeight="1">
      <c r="A784" s="36"/>
      <c r="B784" s="37"/>
      <c r="C784" s="170" t="s">
        <v>1119</v>
      </c>
      <c r="D784" s="170" t="s">
        <v>130</v>
      </c>
      <c r="E784" s="171" t="s">
        <v>1120</v>
      </c>
      <c r="F784" s="172" t="s">
        <v>1121</v>
      </c>
      <c r="G784" s="173" t="s">
        <v>205</v>
      </c>
      <c r="H784" s="174">
        <v>21.62</v>
      </c>
      <c r="I784" s="175"/>
      <c r="J784" s="176">
        <f>ROUND(I784*H784,2)</f>
        <v>0</v>
      </c>
      <c r="K784" s="172" t="s">
        <v>134</v>
      </c>
      <c r="L784" s="41"/>
      <c r="M784" s="177" t="s">
        <v>19</v>
      </c>
      <c r="N784" s="178" t="s">
        <v>45</v>
      </c>
      <c r="O784" s="66"/>
      <c r="P784" s="179">
        <f>O784*H784</f>
        <v>0</v>
      </c>
      <c r="Q784" s="179">
        <v>6.6E-3</v>
      </c>
      <c r="R784" s="179">
        <f>Q784*H784</f>
        <v>0.14269200000000001</v>
      </c>
      <c r="S784" s="179">
        <v>0</v>
      </c>
      <c r="T784" s="180">
        <f>S784*H784</f>
        <v>0</v>
      </c>
      <c r="U784" s="36"/>
      <c r="V784" s="36"/>
      <c r="W784" s="36"/>
      <c r="X784" s="36"/>
      <c r="Y784" s="36"/>
      <c r="Z784" s="36"/>
      <c r="AA784" s="36"/>
      <c r="AB784" s="36"/>
      <c r="AC784" s="36"/>
      <c r="AD784" s="36"/>
      <c r="AE784" s="36"/>
      <c r="AR784" s="181" t="s">
        <v>251</v>
      </c>
      <c r="AT784" s="181" t="s">
        <v>130</v>
      </c>
      <c r="AU784" s="181" t="s">
        <v>81</v>
      </c>
      <c r="AY784" s="19" t="s">
        <v>128</v>
      </c>
      <c r="BE784" s="182">
        <f>IF(N784="základní",J784,0)</f>
        <v>0</v>
      </c>
      <c r="BF784" s="182">
        <f>IF(N784="snížená",J784,0)</f>
        <v>0</v>
      </c>
      <c r="BG784" s="182">
        <f>IF(N784="zákl. přenesená",J784,0)</f>
        <v>0</v>
      </c>
      <c r="BH784" s="182">
        <f>IF(N784="sníž. přenesená",J784,0)</f>
        <v>0</v>
      </c>
      <c r="BI784" s="182">
        <f>IF(N784="nulová",J784,0)</f>
        <v>0</v>
      </c>
      <c r="BJ784" s="19" t="s">
        <v>79</v>
      </c>
      <c r="BK784" s="182">
        <f>ROUND(I784*H784,2)</f>
        <v>0</v>
      </c>
      <c r="BL784" s="19" t="s">
        <v>251</v>
      </c>
      <c r="BM784" s="181" t="s">
        <v>1122</v>
      </c>
    </row>
    <row r="785" spans="1:65" s="2" customFormat="1" ht="19.5">
      <c r="A785" s="36"/>
      <c r="B785" s="37"/>
      <c r="C785" s="38"/>
      <c r="D785" s="183" t="s">
        <v>137</v>
      </c>
      <c r="E785" s="38"/>
      <c r="F785" s="184" t="s">
        <v>1123</v>
      </c>
      <c r="G785" s="38"/>
      <c r="H785" s="38"/>
      <c r="I785" s="185"/>
      <c r="J785" s="38"/>
      <c r="K785" s="38"/>
      <c r="L785" s="41"/>
      <c r="M785" s="186"/>
      <c r="N785" s="187"/>
      <c r="O785" s="66"/>
      <c r="P785" s="66"/>
      <c r="Q785" s="66"/>
      <c r="R785" s="66"/>
      <c r="S785" s="66"/>
      <c r="T785" s="67"/>
      <c r="U785" s="36"/>
      <c r="V785" s="36"/>
      <c r="W785" s="36"/>
      <c r="X785" s="36"/>
      <c r="Y785" s="36"/>
      <c r="Z785" s="36"/>
      <c r="AA785" s="36"/>
      <c r="AB785" s="36"/>
      <c r="AC785" s="36"/>
      <c r="AD785" s="36"/>
      <c r="AE785" s="36"/>
      <c r="AT785" s="19" t="s">
        <v>137</v>
      </c>
      <c r="AU785" s="19" t="s">
        <v>81</v>
      </c>
    </row>
    <row r="786" spans="1:65" s="2" customFormat="1" ht="11.25">
      <c r="A786" s="36"/>
      <c r="B786" s="37"/>
      <c r="C786" s="38"/>
      <c r="D786" s="188" t="s">
        <v>139</v>
      </c>
      <c r="E786" s="38"/>
      <c r="F786" s="189" t="s">
        <v>1124</v>
      </c>
      <c r="G786" s="38"/>
      <c r="H786" s="38"/>
      <c r="I786" s="185"/>
      <c r="J786" s="38"/>
      <c r="K786" s="38"/>
      <c r="L786" s="41"/>
      <c r="M786" s="186"/>
      <c r="N786" s="187"/>
      <c r="O786" s="66"/>
      <c r="P786" s="66"/>
      <c r="Q786" s="66"/>
      <c r="R786" s="66"/>
      <c r="S786" s="66"/>
      <c r="T786" s="67"/>
      <c r="U786" s="36"/>
      <c r="V786" s="36"/>
      <c r="W786" s="36"/>
      <c r="X786" s="36"/>
      <c r="Y786" s="36"/>
      <c r="Z786" s="36"/>
      <c r="AA786" s="36"/>
      <c r="AB786" s="36"/>
      <c r="AC786" s="36"/>
      <c r="AD786" s="36"/>
      <c r="AE786" s="36"/>
      <c r="AT786" s="19" t="s">
        <v>139</v>
      </c>
      <c r="AU786" s="19" t="s">
        <v>81</v>
      </c>
    </row>
    <row r="787" spans="1:65" s="13" customFormat="1" ht="11.25">
      <c r="B787" s="190"/>
      <c r="C787" s="191"/>
      <c r="D787" s="183" t="s">
        <v>141</v>
      </c>
      <c r="E787" s="192" t="s">
        <v>19</v>
      </c>
      <c r="F787" s="193" t="s">
        <v>1004</v>
      </c>
      <c r="G787" s="191"/>
      <c r="H787" s="194">
        <v>21.62</v>
      </c>
      <c r="I787" s="195"/>
      <c r="J787" s="191"/>
      <c r="K787" s="191"/>
      <c r="L787" s="196"/>
      <c r="M787" s="197"/>
      <c r="N787" s="198"/>
      <c r="O787" s="198"/>
      <c r="P787" s="198"/>
      <c r="Q787" s="198"/>
      <c r="R787" s="198"/>
      <c r="S787" s="198"/>
      <c r="T787" s="199"/>
      <c r="AT787" s="200" t="s">
        <v>141</v>
      </c>
      <c r="AU787" s="200" t="s">
        <v>81</v>
      </c>
      <c r="AV787" s="13" t="s">
        <v>81</v>
      </c>
      <c r="AW787" s="13" t="s">
        <v>35</v>
      </c>
      <c r="AX787" s="13" t="s">
        <v>74</v>
      </c>
      <c r="AY787" s="200" t="s">
        <v>128</v>
      </c>
    </row>
    <row r="788" spans="1:65" s="14" customFormat="1" ht="11.25">
      <c r="B788" s="201"/>
      <c r="C788" s="202"/>
      <c r="D788" s="183" t="s">
        <v>141</v>
      </c>
      <c r="E788" s="203" t="s">
        <v>19</v>
      </c>
      <c r="F788" s="204" t="s">
        <v>143</v>
      </c>
      <c r="G788" s="202"/>
      <c r="H788" s="205">
        <v>21.62</v>
      </c>
      <c r="I788" s="206"/>
      <c r="J788" s="202"/>
      <c r="K788" s="202"/>
      <c r="L788" s="207"/>
      <c r="M788" s="208"/>
      <c r="N788" s="209"/>
      <c r="O788" s="209"/>
      <c r="P788" s="209"/>
      <c r="Q788" s="209"/>
      <c r="R788" s="209"/>
      <c r="S788" s="209"/>
      <c r="T788" s="210"/>
      <c r="AT788" s="211" t="s">
        <v>141</v>
      </c>
      <c r="AU788" s="211" t="s">
        <v>81</v>
      </c>
      <c r="AV788" s="14" t="s">
        <v>135</v>
      </c>
      <c r="AW788" s="14" t="s">
        <v>35</v>
      </c>
      <c r="AX788" s="14" t="s">
        <v>79</v>
      </c>
      <c r="AY788" s="211" t="s">
        <v>128</v>
      </c>
    </row>
    <row r="789" spans="1:65" s="2" customFormat="1" ht="21.75" customHeight="1">
      <c r="A789" s="36"/>
      <c r="B789" s="37"/>
      <c r="C789" s="170" t="s">
        <v>1125</v>
      </c>
      <c r="D789" s="170" t="s">
        <v>130</v>
      </c>
      <c r="E789" s="171" t="s">
        <v>1126</v>
      </c>
      <c r="F789" s="172" t="s">
        <v>1127</v>
      </c>
      <c r="G789" s="173" t="s">
        <v>205</v>
      </c>
      <c r="H789" s="174">
        <v>83.025000000000006</v>
      </c>
      <c r="I789" s="175"/>
      <c r="J789" s="176">
        <f>ROUND(I789*H789,2)</f>
        <v>0</v>
      </c>
      <c r="K789" s="172" t="s">
        <v>134</v>
      </c>
      <c r="L789" s="41"/>
      <c r="M789" s="177" t="s">
        <v>19</v>
      </c>
      <c r="N789" s="178" t="s">
        <v>45</v>
      </c>
      <c r="O789" s="66"/>
      <c r="P789" s="179">
        <f>O789*H789</f>
        <v>0</v>
      </c>
      <c r="Q789" s="179">
        <v>6.6E-3</v>
      </c>
      <c r="R789" s="179">
        <f>Q789*H789</f>
        <v>0.54796500000000004</v>
      </c>
      <c r="S789" s="179">
        <v>0</v>
      </c>
      <c r="T789" s="180">
        <f>S789*H789</f>
        <v>0</v>
      </c>
      <c r="U789" s="36"/>
      <c r="V789" s="36"/>
      <c r="W789" s="36"/>
      <c r="X789" s="36"/>
      <c r="Y789" s="36"/>
      <c r="Z789" s="36"/>
      <c r="AA789" s="36"/>
      <c r="AB789" s="36"/>
      <c r="AC789" s="36"/>
      <c r="AD789" s="36"/>
      <c r="AE789" s="36"/>
      <c r="AR789" s="181" t="s">
        <v>251</v>
      </c>
      <c r="AT789" s="181" t="s">
        <v>130</v>
      </c>
      <c r="AU789" s="181" t="s">
        <v>81</v>
      </c>
      <c r="AY789" s="19" t="s">
        <v>128</v>
      </c>
      <c r="BE789" s="182">
        <f>IF(N789="základní",J789,0)</f>
        <v>0</v>
      </c>
      <c r="BF789" s="182">
        <f>IF(N789="snížená",J789,0)</f>
        <v>0</v>
      </c>
      <c r="BG789" s="182">
        <f>IF(N789="zákl. přenesená",J789,0)</f>
        <v>0</v>
      </c>
      <c r="BH789" s="182">
        <f>IF(N789="sníž. přenesená",J789,0)</f>
        <v>0</v>
      </c>
      <c r="BI789" s="182">
        <f>IF(N789="nulová",J789,0)</f>
        <v>0</v>
      </c>
      <c r="BJ789" s="19" t="s">
        <v>79</v>
      </c>
      <c r="BK789" s="182">
        <f>ROUND(I789*H789,2)</f>
        <v>0</v>
      </c>
      <c r="BL789" s="19" t="s">
        <v>251</v>
      </c>
      <c r="BM789" s="181" t="s">
        <v>1128</v>
      </c>
    </row>
    <row r="790" spans="1:65" s="2" customFormat="1" ht="19.5">
      <c r="A790" s="36"/>
      <c r="B790" s="37"/>
      <c r="C790" s="38"/>
      <c r="D790" s="183" t="s">
        <v>137</v>
      </c>
      <c r="E790" s="38"/>
      <c r="F790" s="184" t="s">
        <v>1129</v>
      </c>
      <c r="G790" s="38"/>
      <c r="H790" s="38"/>
      <c r="I790" s="185"/>
      <c r="J790" s="38"/>
      <c r="K790" s="38"/>
      <c r="L790" s="41"/>
      <c r="M790" s="186"/>
      <c r="N790" s="187"/>
      <c r="O790" s="66"/>
      <c r="P790" s="66"/>
      <c r="Q790" s="66"/>
      <c r="R790" s="66"/>
      <c r="S790" s="66"/>
      <c r="T790" s="67"/>
      <c r="U790" s="36"/>
      <c r="V790" s="36"/>
      <c r="W790" s="36"/>
      <c r="X790" s="36"/>
      <c r="Y790" s="36"/>
      <c r="Z790" s="36"/>
      <c r="AA790" s="36"/>
      <c r="AB790" s="36"/>
      <c r="AC790" s="36"/>
      <c r="AD790" s="36"/>
      <c r="AE790" s="36"/>
      <c r="AT790" s="19" t="s">
        <v>137</v>
      </c>
      <c r="AU790" s="19" t="s">
        <v>81</v>
      </c>
    </row>
    <row r="791" spans="1:65" s="2" customFormat="1" ht="11.25">
      <c r="A791" s="36"/>
      <c r="B791" s="37"/>
      <c r="C791" s="38"/>
      <c r="D791" s="188" t="s">
        <v>139</v>
      </c>
      <c r="E791" s="38"/>
      <c r="F791" s="189" t="s">
        <v>1130</v>
      </c>
      <c r="G791" s="38"/>
      <c r="H791" s="38"/>
      <c r="I791" s="185"/>
      <c r="J791" s="38"/>
      <c r="K791" s="38"/>
      <c r="L791" s="41"/>
      <c r="M791" s="186"/>
      <c r="N791" s="187"/>
      <c r="O791" s="66"/>
      <c r="P791" s="66"/>
      <c r="Q791" s="66"/>
      <c r="R791" s="66"/>
      <c r="S791" s="66"/>
      <c r="T791" s="67"/>
      <c r="U791" s="36"/>
      <c r="V791" s="36"/>
      <c r="W791" s="36"/>
      <c r="X791" s="36"/>
      <c r="Y791" s="36"/>
      <c r="Z791" s="36"/>
      <c r="AA791" s="36"/>
      <c r="AB791" s="36"/>
      <c r="AC791" s="36"/>
      <c r="AD791" s="36"/>
      <c r="AE791" s="36"/>
      <c r="AT791" s="19" t="s">
        <v>139</v>
      </c>
      <c r="AU791" s="19" t="s">
        <v>81</v>
      </c>
    </row>
    <row r="792" spans="1:65" s="13" customFormat="1" ht="11.25">
      <c r="B792" s="190"/>
      <c r="C792" s="191"/>
      <c r="D792" s="183" t="s">
        <v>141</v>
      </c>
      <c r="E792" s="192" t="s">
        <v>19</v>
      </c>
      <c r="F792" s="193" t="s">
        <v>1131</v>
      </c>
      <c r="G792" s="191"/>
      <c r="H792" s="194">
        <v>83.025000000000006</v>
      </c>
      <c r="I792" s="195"/>
      <c r="J792" s="191"/>
      <c r="K792" s="191"/>
      <c r="L792" s="196"/>
      <c r="M792" s="197"/>
      <c r="N792" s="198"/>
      <c r="O792" s="198"/>
      <c r="P792" s="198"/>
      <c r="Q792" s="198"/>
      <c r="R792" s="198"/>
      <c r="S792" s="198"/>
      <c r="T792" s="199"/>
      <c r="AT792" s="200" t="s">
        <v>141</v>
      </c>
      <c r="AU792" s="200" t="s">
        <v>81</v>
      </c>
      <c r="AV792" s="13" t="s">
        <v>81</v>
      </c>
      <c r="AW792" s="13" t="s">
        <v>35</v>
      </c>
      <c r="AX792" s="13" t="s">
        <v>74</v>
      </c>
      <c r="AY792" s="200" t="s">
        <v>128</v>
      </c>
    </row>
    <row r="793" spans="1:65" s="14" customFormat="1" ht="11.25">
      <c r="B793" s="201"/>
      <c r="C793" s="202"/>
      <c r="D793" s="183" t="s">
        <v>141</v>
      </c>
      <c r="E793" s="203" t="s">
        <v>19</v>
      </c>
      <c r="F793" s="204" t="s">
        <v>143</v>
      </c>
      <c r="G793" s="202"/>
      <c r="H793" s="205">
        <v>83.025000000000006</v>
      </c>
      <c r="I793" s="206"/>
      <c r="J793" s="202"/>
      <c r="K793" s="202"/>
      <c r="L793" s="207"/>
      <c r="M793" s="208"/>
      <c r="N793" s="209"/>
      <c r="O793" s="209"/>
      <c r="P793" s="209"/>
      <c r="Q793" s="209"/>
      <c r="R793" s="209"/>
      <c r="S793" s="209"/>
      <c r="T793" s="210"/>
      <c r="AT793" s="211" t="s">
        <v>141</v>
      </c>
      <c r="AU793" s="211" t="s">
        <v>81</v>
      </c>
      <c r="AV793" s="14" t="s">
        <v>135</v>
      </c>
      <c r="AW793" s="14" t="s">
        <v>35</v>
      </c>
      <c r="AX793" s="14" t="s">
        <v>79</v>
      </c>
      <c r="AY793" s="211" t="s">
        <v>128</v>
      </c>
    </row>
    <row r="794" spans="1:65" s="2" customFormat="1" ht="16.5" customHeight="1">
      <c r="A794" s="36"/>
      <c r="B794" s="37"/>
      <c r="C794" s="170" t="s">
        <v>1132</v>
      </c>
      <c r="D794" s="170" t="s">
        <v>130</v>
      </c>
      <c r="E794" s="171" t="s">
        <v>1133</v>
      </c>
      <c r="F794" s="172" t="s">
        <v>1134</v>
      </c>
      <c r="G794" s="173" t="s">
        <v>304</v>
      </c>
      <c r="H794" s="174">
        <v>2</v>
      </c>
      <c r="I794" s="175"/>
      <c r="J794" s="176">
        <f>ROUND(I794*H794,2)</f>
        <v>0</v>
      </c>
      <c r="K794" s="172" t="s">
        <v>134</v>
      </c>
      <c r="L794" s="41"/>
      <c r="M794" s="177" t="s">
        <v>19</v>
      </c>
      <c r="N794" s="178" t="s">
        <v>45</v>
      </c>
      <c r="O794" s="66"/>
      <c r="P794" s="179">
        <f>O794*H794</f>
        <v>0</v>
      </c>
      <c r="Q794" s="179">
        <v>1.6299999999999999E-3</v>
      </c>
      <c r="R794" s="179">
        <f>Q794*H794</f>
        <v>3.2599999999999999E-3</v>
      </c>
      <c r="S794" s="179">
        <v>0</v>
      </c>
      <c r="T794" s="180">
        <f>S794*H794</f>
        <v>0</v>
      </c>
      <c r="U794" s="36"/>
      <c r="V794" s="36"/>
      <c r="W794" s="36"/>
      <c r="X794" s="36"/>
      <c r="Y794" s="36"/>
      <c r="Z794" s="36"/>
      <c r="AA794" s="36"/>
      <c r="AB794" s="36"/>
      <c r="AC794" s="36"/>
      <c r="AD794" s="36"/>
      <c r="AE794" s="36"/>
      <c r="AR794" s="181" t="s">
        <v>251</v>
      </c>
      <c r="AT794" s="181" t="s">
        <v>130</v>
      </c>
      <c r="AU794" s="181" t="s">
        <v>81</v>
      </c>
      <c r="AY794" s="19" t="s">
        <v>128</v>
      </c>
      <c r="BE794" s="182">
        <f>IF(N794="základní",J794,0)</f>
        <v>0</v>
      </c>
      <c r="BF794" s="182">
        <f>IF(N794="snížená",J794,0)</f>
        <v>0</v>
      </c>
      <c r="BG794" s="182">
        <f>IF(N794="zákl. přenesená",J794,0)</f>
        <v>0</v>
      </c>
      <c r="BH794" s="182">
        <f>IF(N794="sníž. přenesená",J794,0)</f>
        <v>0</v>
      </c>
      <c r="BI794" s="182">
        <f>IF(N794="nulová",J794,0)</f>
        <v>0</v>
      </c>
      <c r="BJ794" s="19" t="s">
        <v>79</v>
      </c>
      <c r="BK794" s="182">
        <f>ROUND(I794*H794,2)</f>
        <v>0</v>
      </c>
      <c r="BL794" s="19" t="s">
        <v>251</v>
      </c>
      <c r="BM794" s="181" t="s">
        <v>1135</v>
      </c>
    </row>
    <row r="795" spans="1:65" s="2" customFormat="1" ht="11.25">
      <c r="A795" s="36"/>
      <c r="B795" s="37"/>
      <c r="C795" s="38"/>
      <c r="D795" s="183" t="s">
        <v>137</v>
      </c>
      <c r="E795" s="38"/>
      <c r="F795" s="184" t="s">
        <v>1136</v>
      </c>
      <c r="G795" s="38"/>
      <c r="H795" s="38"/>
      <c r="I795" s="185"/>
      <c r="J795" s="38"/>
      <c r="K795" s="38"/>
      <c r="L795" s="41"/>
      <c r="M795" s="186"/>
      <c r="N795" s="187"/>
      <c r="O795" s="66"/>
      <c r="P795" s="66"/>
      <c r="Q795" s="66"/>
      <c r="R795" s="66"/>
      <c r="S795" s="66"/>
      <c r="T795" s="67"/>
      <c r="U795" s="36"/>
      <c r="V795" s="36"/>
      <c r="W795" s="36"/>
      <c r="X795" s="36"/>
      <c r="Y795" s="36"/>
      <c r="Z795" s="36"/>
      <c r="AA795" s="36"/>
      <c r="AB795" s="36"/>
      <c r="AC795" s="36"/>
      <c r="AD795" s="36"/>
      <c r="AE795" s="36"/>
      <c r="AT795" s="19" t="s">
        <v>137</v>
      </c>
      <c r="AU795" s="19" t="s">
        <v>81</v>
      </c>
    </row>
    <row r="796" spans="1:65" s="2" customFormat="1" ht="11.25">
      <c r="A796" s="36"/>
      <c r="B796" s="37"/>
      <c r="C796" s="38"/>
      <c r="D796" s="188" t="s">
        <v>139</v>
      </c>
      <c r="E796" s="38"/>
      <c r="F796" s="189" t="s">
        <v>1137</v>
      </c>
      <c r="G796" s="38"/>
      <c r="H796" s="38"/>
      <c r="I796" s="185"/>
      <c r="J796" s="38"/>
      <c r="K796" s="38"/>
      <c r="L796" s="41"/>
      <c r="M796" s="186"/>
      <c r="N796" s="187"/>
      <c r="O796" s="66"/>
      <c r="P796" s="66"/>
      <c r="Q796" s="66"/>
      <c r="R796" s="66"/>
      <c r="S796" s="66"/>
      <c r="T796" s="67"/>
      <c r="U796" s="36"/>
      <c r="V796" s="36"/>
      <c r="W796" s="36"/>
      <c r="X796" s="36"/>
      <c r="Y796" s="36"/>
      <c r="Z796" s="36"/>
      <c r="AA796" s="36"/>
      <c r="AB796" s="36"/>
      <c r="AC796" s="36"/>
      <c r="AD796" s="36"/>
      <c r="AE796" s="36"/>
      <c r="AT796" s="19" t="s">
        <v>139</v>
      </c>
      <c r="AU796" s="19" t="s">
        <v>81</v>
      </c>
    </row>
    <row r="797" spans="1:65" s="2" customFormat="1" ht="16.5" customHeight="1">
      <c r="A797" s="36"/>
      <c r="B797" s="37"/>
      <c r="C797" s="170" t="s">
        <v>1138</v>
      </c>
      <c r="D797" s="170" t="s">
        <v>130</v>
      </c>
      <c r="E797" s="171" t="s">
        <v>1139</v>
      </c>
      <c r="F797" s="172" t="s">
        <v>1140</v>
      </c>
      <c r="G797" s="173" t="s">
        <v>304</v>
      </c>
      <c r="H797" s="174">
        <v>25.7</v>
      </c>
      <c r="I797" s="175"/>
      <c r="J797" s="176">
        <f>ROUND(I797*H797,2)</f>
        <v>0</v>
      </c>
      <c r="K797" s="172" t="s">
        <v>134</v>
      </c>
      <c r="L797" s="41"/>
      <c r="M797" s="177" t="s">
        <v>19</v>
      </c>
      <c r="N797" s="178" t="s">
        <v>45</v>
      </c>
      <c r="O797" s="66"/>
      <c r="P797" s="179">
        <f>O797*H797</f>
        <v>0</v>
      </c>
      <c r="Q797" s="179">
        <v>1.6900000000000001E-3</v>
      </c>
      <c r="R797" s="179">
        <f>Q797*H797</f>
        <v>4.3432999999999999E-2</v>
      </c>
      <c r="S797" s="179">
        <v>0</v>
      </c>
      <c r="T797" s="180">
        <f>S797*H797</f>
        <v>0</v>
      </c>
      <c r="U797" s="36"/>
      <c r="V797" s="36"/>
      <c r="W797" s="36"/>
      <c r="X797" s="36"/>
      <c r="Y797" s="36"/>
      <c r="Z797" s="36"/>
      <c r="AA797" s="36"/>
      <c r="AB797" s="36"/>
      <c r="AC797" s="36"/>
      <c r="AD797" s="36"/>
      <c r="AE797" s="36"/>
      <c r="AR797" s="181" t="s">
        <v>251</v>
      </c>
      <c r="AT797" s="181" t="s">
        <v>130</v>
      </c>
      <c r="AU797" s="181" t="s">
        <v>81</v>
      </c>
      <c r="AY797" s="19" t="s">
        <v>128</v>
      </c>
      <c r="BE797" s="182">
        <f>IF(N797="základní",J797,0)</f>
        <v>0</v>
      </c>
      <c r="BF797" s="182">
        <f>IF(N797="snížená",J797,0)</f>
        <v>0</v>
      </c>
      <c r="BG797" s="182">
        <f>IF(N797="zákl. přenesená",J797,0)</f>
        <v>0</v>
      </c>
      <c r="BH797" s="182">
        <f>IF(N797="sníž. přenesená",J797,0)</f>
        <v>0</v>
      </c>
      <c r="BI797" s="182">
        <f>IF(N797="nulová",J797,0)</f>
        <v>0</v>
      </c>
      <c r="BJ797" s="19" t="s">
        <v>79</v>
      </c>
      <c r="BK797" s="182">
        <f>ROUND(I797*H797,2)</f>
        <v>0</v>
      </c>
      <c r="BL797" s="19" t="s">
        <v>251</v>
      </c>
      <c r="BM797" s="181" t="s">
        <v>1141</v>
      </c>
    </row>
    <row r="798" spans="1:65" s="2" customFormat="1" ht="11.25">
      <c r="A798" s="36"/>
      <c r="B798" s="37"/>
      <c r="C798" s="38"/>
      <c r="D798" s="183" t="s">
        <v>137</v>
      </c>
      <c r="E798" s="38"/>
      <c r="F798" s="184" t="s">
        <v>1142</v>
      </c>
      <c r="G798" s="38"/>
      <c r="H798" s="38"/>
      <c r="I798" s="185"/>
      <c r="J798" s="38"/>
      <c r="K798" s="38"/>
      <c r="L798" s="41"/>
      <c r="M798" s="186"/>
      <c r="N798" s="187"/>
      <c r="O798" s="66"/>
      <c r="P798" s="66"/>
      <c r="Q798" s="66"/>
      <c r="R798" s="66"/>
      <c r="S798" s="66"/>
      <c r="T798" s="67"/>
      <c r="U798" s="36"/>
      <c r="V798" s="36"/>
      <c r="W798" s="36"/>
      <c r="X798" s="36"/>
      <c r="Y798" s="36"/>
      <c r="Z798" s="36"/>
      <c r="AA798" s="36"/>
      <c r="AB798" s="36"/>
      <c r="AC798" s="36"/>
      <c r="AD798" s="36"/>
      <c r="AE798" s="36"/>
      <c r="AT798" s="19" t="s">
        <v>137</v>
      </c>
      <c r="AU798" s="19" t="s">
        <v>81</v>
      </c>
    </row>
    <row r="799" spans="1:65" s="2" customFormat="1" ht="11.25">
      <c r="A799" s="36"/>
      <c r="B799" s="37"/>
      <c r="C799" s="38"/>
      <c r="D799" s="188" t="s">
        <v>139</v>
      </c>
      <c r="E799" s="38"/>
      <c r="F799" s="189" t="s">
        <v>1143</v>
      </c>
      <c r="G799" s="38"/>
      <c r="H799" s="38"/>
      <c r="I799" s="185"/>
      <c r="J799" s="38"/>
      <c r="K799" s="38"/>
      <c r="L799" s="41"/>
      <c r="M799" s="186"/>
      <c r="N799" s="187"/>
      <c r="O799" s="66"/>
      <c r="P799" s="66"/>
      <c r="Q799" s="66"/>
      <c r="R799" s="66"/>
      <c r="S799" s="66"/>
      <c r="T799" s="67"/>
      <c r="U799" s="36"/>
      <c r="V799" s="36"/>
      <c r="W799" s="36"/>
      <c r="X799" s="36"/>
      <c r="Y799" s="36"/>
      <c r="Z799" s="36"/>
      <c r="AA799" s="36"/>
      <c r="AB799" s="36"/>
      <c r="AC799" s="36"/>
      <c r="AD799" s="36"/>
      <c r="AE799" s="36"/>
      <c r="AT799" s="19" t="s">
        <v>139</v>
      </c>
      <c r="AU799" s="19" t="s">
        <v>81</v>
      </c>
    </row>
    <row r="800" spans="1:65" s="13" customFormat="1" ht="11.25">
      <c r="B800" s="190"/>
      <c r="C800" s="191"/>
      <c r="D800" s="183" t="s">
        <v>141</v>
      </c>
      <c r="E800" s="192" t="s">
        <v>19</v>
      </c>
      <c r="F800" s="193" t="s">
        <v>981</v>
      </c>
      <c r="G800" s="191"/>
      <c r="H800" s="194">
        <v>25.7</v>
      </c>
      <c r="I800" s="195"/>
      <c r="J800" s="191"/>
      <c r="K800" s="191"/>
      <c r="L800" s="196"/>
      <c r="M800" s="197"/>
      <c r="N800" s="198"/>
      <c r="O800" s="198"/>
      <c r="P800" s="198"/>
      <c r="Q800" s="198"/>
      <c r="R800" s="198"/>
      <c r="S800" s="198"/>
      <c r="T800" s="199"/>
      <c r="AT800" s="200" t="s">
        <v>141</v>
      </c>
      <c r="AU800" s="200" t="s">
        <v>81</v>
      </c>
      <c r="AV800" s="13" t="s">
        <v>81</v>
      </c>
      <c r="AW800" s="13" t="s">
        <v>35</v>
      </c>
      <c r="AX800" s="13" t="s">
        <v>74</v>
      </c>
      <c r="AY800" s="200" t="s">
        <v>128</v>
      </c>
    </row>
    <row r="801" spans="1:65" s="14" customFormat="1" ht="11.25">
      <c r="B801" s="201"/>
      <c r="C801" s="202"/>
      <c r="D801" s="183" t="s">
        <v>141</v>
      </c>
      <c r="E801" s="203" t="s">
        <v>19</v>
      </c>
      <c r="F801" s="204" t="s">
        <v>143</v>
      </c>
      <c r="G801" s="202"/>
      <c r="H801" s="205">
        <v>25.7</v>
      </c>
      <c r="I801" s="206"/>
      <c r="J801" s="202"/>
      <c r="K801" s="202"/>
      <c r="L801" s="207"/>
      <c r="M801" s="208"/>
      <c r="N801" s="209"/>
      <c r="O801" s="209"/>
      <c r="P801" s="209"/>
      <c r="Q801" s="209"/>
      <c r="R801" s="209"/>
      <c r="S801" s="209"/>
      <c r="T801" s="210"/>
      <c r="AT801" s="211" t="s">
        <v>141</v>
      </c>
      <c r="AU801" s="211" t="s">
        <v>81</v>
      </c>
      <c r="AV801" s="14" t="s">
        <v>135</v>
      </c>
      <c r="AW801" s="14" t="s">
        <v>35</v>
      </c>
      <c r="AX801" s="14" t="s">
        <v>79</v>
      </c>
      <c r="AY801" s="211" t="s">
        <v>128</v>
      </c>
    </row>
    <row r="802" spans="1:65" s="2" customFormat="1" ht="16.5" customHeight="1">
      <c r="A802" s="36"/>
      <c r="B802" s="37"/>
      <c r="C802" s="170" t="s">
        <v>1144</v>
      </c>
      <c r="D802" s="170" t="s">
        <v>130</v>
      </c>
      <c r="E802" s="171" t="s">
        <v>1145</v>
      </c>
      <c r="F802" s="172" t="s">
        <v>1146</v>
      </c>
      <c r="G802" s="173" t="s">
        <v>312</v>
      </c>
      <c r="H802" s="174">
        <v>4</v>
      </c>
      <c r="I802" s="175"/>
      <c r="J802" s="176">
        <f>ROUND(I802*H802,2)</f>
        <v>0</v>
      </c>
      <c r="K802" s="172" t="s">
        <v>134</v>
      </c>
      <c r="L802" s="41"/>
      <c r="M802" s="177" t="s">
        <v>19</v>
      </c>
      <c r="N802" s="178" t="s">
        <v>45</v>
      </c>
      <c r="O802" s="66"/>
      <c r="P802" s="179">
        <f>O802*H802</f>
        <v>0</v>
      </c>
      <c r="Q802" s="179">
        <v>3.6000000000000002E-4</v>
      </c>
      <c r="R802" s="179">
        <f>Q802*H802</f>
        <v>1.4400000000000001E-3</v>
      </c>
      <c r="S802" s="179">
        <v>0</v>
      </c>
      <c r="T802" s="180">
        <f>S802*H802</f>
        <v>0</v>
      </c>
      <c r="U802" s="36"/>
      <c r="V802" s="36"/>
      <c r="W802" s="36"/>
      <c r="X802" s="36"/>
      <c r="Y802" s="36"/>
      <c r="Z802" s="36"/>
      <c r="AA802" s="36"/>
      <c r="AB802" s="36"/>
      <c r="AC802" s="36"/>
      <c r="AD802" s="36"/>
      <c r="AE802" s="36"/>
      <c r="AR802" s="181" t="s">
        <v>251</v>
      </c>
      <c r="AT802" s="181" t="s">
        <v>130</v>
      </c>
      <c r="AU802" s="181" t="s">
        <v>81</v>
      </c>
      <c r="AY802" s="19" t="s">
        <v>128</v>
      </c>
      <c r="BE802" s="182">
        <f>IF(N802="základní",J802,0)</f>
        <v>0</v>
      </c>
      <c r="BF802" s="182">
        <f>IF(N802="snížená",J802,0)</f>
        <v>0</v>
      </c>
      <c r="BG802" s="182">
        <f>IF(N802="zákl. přenesená",J802,0)</f>
        <v>0</v>
      </c>
      <c r="BH802" s="182">
        <f>IF(N802="sníž. přenesená",J802,0)</f>
        <v>0</v>
      </c>
      <c r="BI802" s="182">
        <f>IF(N802="nulová",J802,0)</f>
        <v>0</v>
      </c>
      <c r="BJ802" s="19" t="s">
        <v>79</v>
      </c>
      <c r="BK802" s="182">
        <f>ROUND(I802*H802,2)</f>
        <v>0</v>
      </c>
      <c r="BL802" s="19" t="s">
        <v>251</v>
      </c>
      <c r="BM802" s="181" t="s">
        <v>1147</v>
      </c>
    </row>
    <row r="803" spans="1:65" s="2" customFormat="1" ht="19.5">
      <c r="A803" s="36"/>
      <c r="B803" s="37"/>
      <c r="C803" s="38"/>
      <c r="D803" s="183" t="s">
        <v>137</v>
      </c>
      <c r="E803" s="38"/>
      <c r="F803" s="184" t="s">
        <v>1148</v>
      </c>
      <c r="G803" s="38"/>
      <c r="H803" s="38"/>
      <c r="I803" s="185"/>
      <c r="J803" s="38"/>
      <c r="K803" s="38"/>
      <c r="L803" s="41"/>
      <c r="M803" s="186"/>
      <c r="N803" s="187"/>
      <c r="O803" s="66"/>
      <c r="P803" s="66"/>
      <c r="Q803" s="66"/>
      <c r="R803" s="66"/>
      <c r="S803" s="66"/>
      <c r="T803" s="67"/>
      <c r="U803" s="36"/>
      <c r="V803" s="36"/>
      <c r="W803" s="36"/>
      <c r="X803" s="36"/>
      <c r="Y803" s="36"/>
      <c r="Z803" s="36"/>
      <c r="AA803" s="36"/>
      <c r="AB803" s="36"/>
      <c r="AC803" s="36"/>
      <c r="AD803" s="36"/>
      <c r="AE803" s="36"/>
      <c r="AT803" s="19" t="s">
        <v>137</v>
      </c>
      <c r="AU803" s="19" t="s">
        <v>81</v>
      </c>
    </row>
    <row r="804" spans="1:65" s="2" customFormat="1" ht="11.25">
      <c r="A804" s="36"/>
      <c r="B804" s="37"/>
      <c r="C804" s="38"/>
      <c r="D804" s="188" t="s">
        <v>139</v>
      </c>
      <c r="E804" s="38"/>
      <c r="F804" s="189" t="s">
        <v>1149</v>
      </c>
      <c r="G804" s="38"/>
      <c r="H804" s="38"/>
      <c r="I804" s="185"/>
      <c r="J804" s="38"/>
      <c r="K804" s="38"/>
      <c r="L804" s="41"/>
      <c r="M804" s="186"/>
      <c r="N804" s="187"/>
      <c r="O804" s="66"/>
      <c r="P804" s="66"/>
      <c r="Q804" s="66"/>
      <c r="R804" s="66"/>
      <c r="S804" s="66"/>
      <c r="T804" s="67"/>
      <c r="U804" s="36"/>
      <c r="V804" s="36"/>
      <c r="W804" s="36"/>
      <c r="X804" s="36"/>
      <c r="Y804" s="36"/>
      <c r="Z804" s="36"/>
      <c r="AA804" s="36"/>
      <c r="AB804" s="36"/>
      <c r="AC804" s="36"/>
      <c r="AD804" s="36"/>
      <c r="AE804" s="36"/>
      <c r="AT804" s="19" t="s">
        <v>139</v>
      </c>
      <c r="AU804" s="19" t="s">
        <v>81</v>
      </c>
    </row>
    <row r="805" spans="1:65" s="2" customFormat="1" ht="16.5" customHeight="1">
      <c r="A805" s="36"/>
      <c r="B805" s="37"/>
      <c r="C805" s="170" t="s">
        <v>1150</v>
      </c>
      <c r="D805" s="170" t="s">
        <v>130</v>
      </c>
      <c r="E805" s="171" t="s">
        <v>1151</v>
      </c>
      <c r="F805" s="172" t="s">
        <v>1152</v>
      </c>
      <c r="G805" s="173" t="s">
        <v>304</v>
      </c>
      <c r="H805" s="174">
        <v>12</v>
      </c>
      <c r="I805" s="175"/>
      <c r="J805" s="176">
        <f>ROUND(I805*H805,2)</f>
        <v>0</v>
      </c>
      <c r="K805" s="172" t="s">
        <v>134</v>
      </c>
      <c r="L805" s="41"/>
      <c r="M805" s="177" t="s">
        <v>19</v>
      </c>
      <c r="N805" s="178" t="s">
        <v>45</v>
      </c>
      <c r="O805" s="66"/>
      <c r="P805" s="179">
        <f>O805*H805</f>
        <v>0</v>
      </c>
      <c r="Q805" s="179">
        <v>2.1700000000000001E-3</v>
      </c>
      <c r="R805" s="179">
        <f>Q805*H805</f>
        <v>2.6040000000000001E-2</v>
      </c>
      <c r="S805" s="179">
        <v>0</v>
      </c>
      <c r="T805" s="180">
        <f>S805*H805</f>
        <v>0</v>
      </c>
      <c r="U805" s="36"/>
      <c r="V805" s="36"/>
      <c r="W805" s="36"/>
      <c r="X805" s="36"/>
      <c r="Y805" s="36"/>
      <c r="Z805" s="36"/>
      <c r="AA805" s="36"/>
      <c r="AB805" s="36"/>
      <c r="AC805" s="36"/>
      <c r="AD805" s="36"/>
      <c r="AE805" s="36"/>
      <c r="AR805" s="181" t="s">
        <v>251</v>
      </c>
      <c r="AT805" s="181" t="s">
        <v>130</v>
      </c>
      <c r="AU805" s="181" t="s">
        <v>81</v>
      </c>
      <c r="AY805" s="19" t="s">
        <v>128</v>
      </c>
      <c r="BE805" s="182">
        <f>IF(N805="základní",J805,0)</f>
        <v>0</v>
      </c>
      <c r="BF805" s="182">
        <f>IF(N805="snížená",J805,0)</f>
        <v>0</v>
      </c>
      <c r="BG805" s="182">
        <f>IF(N805="zákl. přenesená",J805,0)</f>
        <v>0</v>
      </c>
      <c r="BH805" s="182">
        <f>IF(N805="sníž. přenesená",J805,0)</f>
        <v>0</v>
      </c>
      <c r="BI805" s="182">
        <f>IF(N805="nulová",J805,0)</f>
        <v>0</v>
      </c>
      <c r="BJ805" s="19" t="s">
        <v>79</v>
      </c>
      <c r="BK805" s="182">
        <f>ROUND(I805*H805,2)</f>
        <v>0</v>
      </c>
      <c r="BL805" s="19" t="s">
        <v>251</v>
      </c>
      <c r="BM805" s="181" t="s">
        <v>1153</v>
      </c>
    </row>
    <row r="806" spans="1:65" s="2" customFormat="1" ht="11.25">
      <c r="A806" s="36"/>
      <c r="B806" s="37"/>
      <c r="C806" s="38"/>
      <c r="D806" s="183" t="s">
        <v>137</v>
      </c>
      <c r="E806" s="38"/>
      <c r="F806" s="184" t="s">
        <v>1154</v>
      </c>
      <c r="G806" s="38"/>
      <c r="H806" s="38"/>
      <c r="I806" s="185"/>
      <c r="J806" s="38"/>
      <c r="K806" s="38"/>
      <c r="L806" s="41"/>
      <c r="M806" s="186"/>
      <c r="N806" s="187"/>
      <c r="O806" s="66"/>
      <c r="P806" s="66"/>
      <c r="Q806" s="66"/>
      <c r="R806" s="66"/>
      <c r="S806" s="66"/>
      <c r="T806" s="67"/>
      <c r="U806" s="36"/>
      <c r="V806" s="36"/>
      <c r="W806" s="36"/>
      <c r="X806" s="36"/>
      <c r="Y806" s="36"/>
      <c r="Z806" s="36"/>
      <c r="AA806" s="36"/>
      <c r="AB806" s="36"/>
      <c r="AC806" s="36"/>
      <c r="AD806" s="36"/>
      <c r="AE806" s="36"/>
      <c r="AT806" s="19" t="s">
        <v>137</v>
      </c>
      <c r="AU806" s="19" t="s">
        <v>81</v>
      </c>
    </row>
    <row r="807" spans="1:65" s="2" customFormat="1" ht="11.25">
      <c r="A807" s="36"/>
      <c r="B807" s="37"/>
      <c r="C807" s="38"/>
      <c r="D807" s="188" t="s">
        <v>139</v>
      </c>
      <c r="E807" s="38"/>
      <c r="F807" s="189" t="s">
        <v>1155</v>
      </c>
      <c r="G807" s="38"/>
      <c r="H807" s="38"/>
      <c r="I807" s="185"/>
      <c r="J807" s="38"/>
      <c r="K807" s="38"/>
      <c r="L807" s="41"/>
      <c r="M807" s="186"/>
      <c r="N807" s="187"/>
      <c r="O807" s="66"/>
      <c r="P807" s="66"/>
      <c r="Q807" s="66"/>
      <c r="R807" s="66"/>
      <c r="S807" s="66"/>
      <c r="T807" s="67"/>
      <c r="U807" s="36"/>
      <c r="V807" s="36"/>
      <c r="W807" s="36"/>
      <c r="X807" s="36"/>
      <c r="Y807" s="36"/>
      <c r="Z807" s="36"/>
      <c r="AA807" s="36"/>
      <c r="AB807" s="36"/>
      <c r="AC807" s="36"/>
      <c r="AD807" s="36"/>
      <c r="AE807" s="36"/>
      <c r="AT807" s="19" t="s">
        <v>139</v>
      </c>
      <c r="AU807" s="19" t="s">
        <v>81</v>
      </c>
    </row>
    <row r="808" spans="1:65" s="13" customFormat="1" ht="11.25">
      <c r="B808" s="190"/>
      <c r="C808" s="191"/>
      <c r="D808" s="183" t="s">
        <v>141</v>
      </c>
      <c r="E808" s="192" t="s">
        <v>19</v>
      </c>
      <c r="F808" s="193" t="s">
        <v>1156</v>
      </c>
      <c r="G808" s="191"/>
      <c r="H808" s="194">
        <v>12</v>
      </c>
      <c r="I808" s="195"/>
      <c r="J808" s="191"/>
      <c r="K808" s="191"/>
      <c r="L808" s="196"/>
      <c r="M808" s="197"/>
      <c r="N808" s="198"/>
      <c r="O808" s="198"/>
      <c r="P808" s="198"/>
      <c r="Q808" s="198"/>
      <c r="R808" s="198"/>
      <c r="S808" s="198"/>
      <c r="T808" s="199"/>
      <c r="AT808" s="200" t="s">
        <v>141</v>
      </c>
      <c r="AU808" s="200" t="s">
        <v>81</v>
      </c>
      <c r="AV808" s="13" t="s">
        <v>81</v>
      </c>
      <c r="AW808" s="13" t="s">
        <v>35</v>
      </c>
      <c r="AX808" s="13" t="s">
        <v>74</v>
      </c>
      <c r="AY808" s="200" t="s">
        <v>128</v>
      </c>
    </row>
    <row r="809" spans="1:65" s="14" customFormat="1" ht="11.25">
      <c r="B809" s="201"/>
      <c r="C809" s="202"/>
      <c r="D809" s="183" t="s">
        <v>141</v>
      </c>
      <c r="E809" s="203" t="s">
        <v>19</v>
      </c>
      <c r="F809" s="204" t="s">
        <v>143</v>
      </c>
      <c r="G809" s="202"/>
      <c r="H809" s="205">
        <v>12</v>
      </c>
      <c r="I809" s="206"/>
      <c r="J809" s="202"/>
      <c r="K809" s="202"/>
      <c r="L809" s="207"/>
      <c r="M809" s="208"/>
      <c r="N809" s="209"/>
      <c r="O809" s="209"/>
      <c r="P809" s="209"/>
      <c r="Q809" s="209"/>
      <c r="R809" s="209"/>
      <c r="S809" s="209"/>
      <c r="T809" s="210"/>
      <c r="AT809" s="211" t="s">
        <v>141</v>
      </c>
      <c r="AU809" s="211" t="s">
        <v>81</v>
      </c>
      <c r="AV809" s="14" t="s">
        <v>135</v>
      </c>
      <c r="AW809" s="14" t="s">
        <v>35</v>
      </c>
      <c r="AX809" s="14" t="s">
        <v>79</v>
      </c>
      <c r="AY809" s="211" t="s">
        <v>128</v>
      </c>
    </row>
    <row r="810" spans="1:65" s="2" customFormat="1" ht="16.5" customHeight="1">
      <c r="A810" s="36"/>
      <c r="B810" s="37"/>
      <c r="C810" s="170" t="s">
        <v>1157</v>
      </c>
      <c r="D810" s="170" t="s">
        <v>130</v>
      </c>
      <c r="E810" s="171" t="s">
        <v>1158</v>
      </c>
      <c r="F810" s="172" t="s">
        <v>1159</v>
      </c>
      <c r="G810" s="173" t="s">
        <v>176</v>
      </c>
      <c r="H810" s="174">
        <v>0.76500000000000001</v>
      </c>
      <c r="I810" s="175"/>
      <c r="J810" s="176">
        <f>ROUND(I810*H810,2)</f>
        <v>0</v>
      </c>
      <c r="K810" s="172" t="s">
        <v>134</v>
      </c>
      <c r="L810" s="41"/>
      <c r="M810" s="177" t="s">
        <v>19</v>
      </c>
      <c r="N810" s="178" t="s">
        <v>45</v>
      </c>
      <c r="O810" s="66"/>
      <c r="P810" s="179">
        <f>O810*H810</f>
        <v>0</v>
      </c>
      <c r="Q810" s="179">
        <v>0</v>
      </c>
      <c r="R810" s="179">
        <f>Q810*H810</f>
        <v>0</v>
      </c>
      <c r="S810" s="179">
        <v>0</v>
      </c>
      <c r="T810" s="180">
        <f>S810*H810</f>
        <v>0</v>
      </c>
      <c r="U810" s="36"/>
      <c r="V810" s="36"/>
      <c r="W810" s="36"/>
      <c r="X810" s="36"/>
      <c r="Y810" s="36"/>
      <c r="Z810" s="36"/>
      <c r="AA810" s="36"/>
      <c r="AB810" s="36"/>
      <c r="AC810" s="36"/>
      <c r="AD810" s="36"/>
      <c r="AE810" s="36"/>
      <c r="AR810" s="181" t="s">
        <v>251</v>
      </c>
      <c r="AT810" s="181" t="s">
        <v>130</v>
      </c>
      <c r="AU810" s="181" t="s">
        <v>81</v>
      </c>
      <c r="AY810" s="19" t="s">
        <v>128</v>
      </c>
      <c r="BE810" s="182">
        <f>IF(N810="základní",J810,0)</f>
        <v>0</v>
      </c>
      <c r="BF810" s="182">
        <f>IF(N810="snížená",J810,0)</f>
        <v>0</v>
      </c>
      <c r="BG810" s="182">
        <f>IF(N810="zákl. přenesená",J810,0)</f>
        <v>0</v>
      </c>
      <c r="BH810" s="182">
        <f>IF(N810="sníž. přenesená",J810,0)</f>
        <v>0</v>
      </c>
      <c r="BI810" s="182">
        <f>IF(N810="nulová",J810,0)</f>
        <v>0</v>
      </c>
      <c r="BJ810" s="19" t="s">
        <v>79</v>
      </c>
      <c r="BK810" s="182">
        <f>ROUND(I810*H810,2)</f>
        <v>0</v>
      </c>
      <c r="BL810" s="19" t="s">
        <v>251</v>
      </c>
      <c r="BM810" s="181" t="s">
        <v>1160</v>
      </c>
    </row>
    <row r="811" spans="1:65" s="2" customFormat="1" ht="19.5">
      <c r="A811" s="36"/>
      <c r="B811" s="37"/>
      <c r="C811" s="38"/>
      <c r="D811" s="183" t="s">
        <v>137</v>
      </c>
      <c r="E811" s="38"/>
      <c r="F811" s="184" t="s">
        <v>1161</v>
      </c>
      <c r="G811" s="38"/>
      <c r="H811" s="38"/>
      <c r="I811" s="185"/>
      <c r="J811" s="38"/>
      <c r="K811" s="38"/>
      <c r="L811" s="41"/>
      <c r="M811" s="186"/>
      <c r="N811" s="187"/>
      <c r="O811" s="66"/>
      <c r="P811" s="66"/>
      <c r="Q811" s="66"/>
      <c r="R811" s="66"/>
      <c r="S811" s="66"/>
      <c r="T811" s="67"/>
      <c r="U811" s="36"/>
      <c r="V811" s="36"/>
      <c r="W811" s="36"/>
      <c r="X811" s="36"/>
      <c r="Y811" s="36"/>
      <c r="Z811" s="36"/>
      <c r="AA811" s="36"/>
      <c r="AB811" s="36"/>
      <c r="AC811" s="36"/>
      <c r="AD811" s="36"/>
      <c r="AE811" s="36"/>
      <c r="AT811" s="19" t="s">
        <v>137</v>
      </c>
      <c r="AU811" s="19" t="s">
        <v>81</v>
      </c>
    </row>
    <row r="812" spans="1:65" s="2" customFormat="1" ht="11.25">
      <c r="A812" s="36"/>
      <c r="B812" s="37"/>
      <c r="C812" s="38"/>
      <c r="D812" s="188" t="s">
        <v>139</v>
      </c>
      <c r="E812" s="38"/>
      <c r="F812" s="189" t="s">
        <v>1162</v>
      </c>
      <c r="G812" s="38"/>
      <c r="H812" s="38"/>
      <c r="I812" s="185"/>
      <c r="J812" s="38"/>
      <c r="K812" s="38"/>
      <c r="L812" s="41"/>
      <c r="M812" s="186"/>
      <c r="N812" s="187"/>
      <c r="O812" s="66"/>
      <c r="P812" s="66"/>
      <c r="Q812" s="66"/>
      <c r="R812" s="66"/>
      <c r="S812" s="66"/>
      <c r="T812" s="67"/>
      <c r="U812" s="36"/>
      <c r="V812" s="36"/>
      <c r="W812" s="36"/>
      <c r="X812" s="36"/>
      <c r="Y812" s="36"/>
      <c r="Z812" s="36"/>
      <c r="AA812" s="36"/>
      <c r="AB812" s="36"/>
      <c r="AC812" s="36"/>
      <c r="AD812" s="36"/>
      <c r="AE812" s="36"/>
      <c r="AT812" s="19" t="s">
        <v>139</v>
      </c>
      <c r="AU812" s="19" t="s">
        <v>81</v>
      </c>
    </row>
    <row r="813" spans="1:65" s="12" customFormat="1" ht="22.9" customHeight="1">
      <c r="B813" s="154"/>
      <c r="C813" s="155"/>
      <c r="D813" s="156" t="s">
        <v>73</v>
      </c>
      <c r="E813" s="168" t="s">
        <v>1163</v>
      </c>
      <c r="F813" s="168" t="s">
        <v>1164</v>
      </c>
      <c r="G813" s="155"/>
      <c r="H813" s="155"/>
      <c r="I813" s="158"/>
      <c r="J813" s="169">
        <f>BK813</f>
        <v>0</v>
      </c>
      <c r="K813" s="155"/>
      <c r="L813" s="160"/>
      <c r="M813" s="161"/>
      <c r="N813" s="162"/>
      <c r="O813" s="162"/>
      <c r="P813" s="163">
        <f>SUM(P814:P825)</f>
        <v>0</v>
      </c>
      <c r="Q813" s="162"/>
      <c r="R813" s="163">
        <f>SUM(R814:R825)</f>
        <v>1.6115399999999998E-2</v>
      </c>
      <c r="S813" s="162"/>
      <c r="T813" s="164">
        <f>SUM(T814:T825)</f>
        <v>0</v>
      </c>
      <c r="AR813" s="165" t="s">
        <v>81</v>
      </c>
      <c r="AT813" s="166" t="s">
        <v>73</v>
      </c>
      <c r="AU813" s="166" t="s">
        <v>79</v>
      </c>
      <c r="AY813" s="165" t="s">
        <v>128</v>
      </c>
      <c r="BK813" s="167">
        <f>SUM(BK814:BK825)</f>
        <v>0</v>
      </c>
    </row>
    <row r="814" spans="1:65" s="2" customFormat="1" ht="21.75" customHeight="1">
      <c r="A814" s="36"/>
      <c r="B814" s="37"/>
      <c r="C814" s="170" t="s">
        <v>1165</v>
      </c>
      <c r="D814" s="170" t="s">
        <v>130</v>
      </c>
      <c r="E814" s="171" t="s">
        <v>1166</v>
      </c>
      <c r="F814" s="172" t="s">
        <v>1167</v>
      </c>
      <c r="G814" s="173" t="s">
        <v>205</v>
      </c>
      <c r="H814" s="174">
        <v>104.645</v>
      </c>
      <c r="I814" s="175"/>
      <c r="J814" s="176">
        <f>ROUND(I814*H814,2)</f>
        <v>0</v>
      </c>
      <c r="K814" s="172" t="s">
        <v>134</v>
      </c>
      <c r="L814" s="41"/>
      <c r="M814" s="177" t="s">
        <v>19</v>
      </c>
      <c r="N814" s="178" t="s">
        <v>45</v>
      </c>
      <c r="O814" s="66"/>
      <c r="P814" s="179">
        <f>O814*H814</f>
        <v>0</v>
      </c>
      <c r="Q814" s="179">
        <v>0</v>
      </c>
      <c r="R814" s="179">
        <f>Q814*H814</f>
        <v>0</v>
      </c>
      <c r="S814" s="179">
        <v>0</v>
      </c>
      <c r="T814" s="180">
        <f>S814*H814</f>
        <v>0</v>
      </c>
      <c r="U814" s="36"/>
      <c r="V814" s="36"/>
      <c r="W814" s="36"/>
      <c r="X814" s="36"/>
      <c r="Y814" s="36"/>
      <c r="Z814" s="36"/>
      <c r="AA814" s="36"/>
      <c r="AB814" s="36"/>
      <c r="AC814" s="36"/>
      <c r="AD814" s="36"/>
      <c r="AE814" s="36"/>
      <c r="AR814" s="181" t="s">
        <v>251</v>
      </c>
      <c r="AT814" s="181" t="s">
        <v>130</v>
      </c>
      <c r="AU814" s="181" t="s">
        <v>81</v>
      </c>
      <c r="AY814" s="19" t="s">
        <v>128</v>
      </c>
      <c r="BE814" s="182">
        <f>IF(N814="základní",J814,0)</f>
        <v>0</v>
      </c>
      <c r="BF814" s="182">
        <f>IF(N814="snížená",J814,0)</f>
        <v>0</v>
      </c>
      <c r="BG814" s="182">
        <f>IF(N814="zákl. přenesená",J814,0)</f>
        <v>0</v>
      </c>
      <c r="BH814" s="182">
        <f>IF(N814="sníž. přenesená",J814,0)</f>
        <v>0</v>
      </c>
      <c r="BI814" s="182">
        <f>IF(N814="nulová",J814,0)</f>
        <v>0</v>
      </c>
      <c r="BJ814" s="19" t="s">
        <v>79</v>
      </c>
      <c r="BK814" s="182">
        <f>ROUND(I814*H814,2)</f>
        <v>0</v>
      </c>
      <c r="BL814" s="19" t="s">
        <v>251</v>
      </c>
      <c r="BM814" s="181" t="s">
        <v>1168</v>
      </c>
    </row>
    <row r="815" spans="1:65" s="2" customFormat="1" ht="11.25">
      <c r="A815" s="36"/>
      <c r="B815" s="37"/>
      <c r="C815" s="38"/>
      <c r="D815" s="183" t="s">
        <v>137</v>
      </c>
      <c r="E815" s="38"/>
      <c r="F815" s="184" t="s">
        <v>1169</v>
      </c>
      <c r="G815" s="38"/>
      <c r="H815" s="38"/>
      <c r="I815" s="185"/>
      <c r="J815" s="38"/>
      <c r="K815" s="38"/>
      <c r="L815" s="41"/>
      <c r="M815" s="186"/>
      <c r="N815" s="187"/>
      <c r="O815" s="66"/>
      <c r="P815" s="66"/>
      <c r="Q815" s="66"/>
      <c r="R815" s="66"/>
      <c r="S815" s="66"/>
      <c r="T815" s="67"/>
      <c r="U815" s="36"/>
      <c r="V815" s="36"/>
      <c r="W815" s="36"/>
      <c r="X815" s="36"/>
      <c r="Y815" s="36"/>
      <c r="Z815" s="36"/>
      <c r="AA815" s="36"/>
      <c r="AB815" s="36"/>
      <c r="AC815" s="36"/>
      <c r="AD815" s="36"/>
      <c r="AE815" s="36"/>
      <c r="AT815" s="19" t="s">
        <v>137</v>
      </c>
      <c r="AU815" s="19" t="s">
        <v>81</v>
      </c>
    </row>
    <row r="816" spans="1:65" s="2" customFormat="1" ht="11.25">
      <c r="A816" s="36"/>
      <c r="B816" s="37"/>
      <c r="C816" s="38"/>
      <c r="D816" s="188" t="s">
        <v>139</v>
      </c>
      <c r="E816" s="38"/>
      <c r="F816" s="189" t="s">
        <v>1170</v>
      </c>
      <c r="G816" s="38"/>
      <c r="H816" s="38"/>
      <c r="I816" s="185"/>
      <c r="J816" s="38"/>
      <c r="K816" s="38"/>
      <c r="L816" s="41"/>
      <c r="M816" s="186"/>
      <c r="N816" s="187"/>
      <c r="O816" s="66"/>
      <c r="P816" s="66"/>
      <c r="Q816" s="66"/>
      <c r="R816" s="66"/>
      <c r="S816" s="66"/>
      <c r="T816" s="67"/>
      <c r="U816" s="36"/>
      <c r="V816" s="36"/>
      <c r="W816" s="36"/>
      <c r="X816" s="36"/>
      <c r="Y816" s="36"/>
      <c r="Z816" s="36"/>
      <c r="AA816" s="36"/>
      <c r="AB816" s="36"/>
      <c r="AC816" s="36"/>
      <c r="AD816" s="36"/>
      <c r="AE816" s="36"/>
      <c r="AT816" s="19" t="s">
        <v>139</v>
      </c>
      <c r="AU816" s="19" t="s">
        <v>81</v>
      </c>
    </row>
    <row r="817" spans="1:65" s="13" customFormat="1" ht="11.25">
      <c r="B817" s="190"/>
      <c r="C817" s="191"/>
      <c r="D817" s="183" t="s">
        <v>141</v>
      </c>
      <c r="E817" s="192" t="s">
        <v>19</v>
      </c>
      <c r="F817" s="193" t="s">
        <v>1022</v>
      </c>
      <c r="G817" s="191"/>
      <c r="H817" s="194">
        <v>104.645</v>
      </c>
      <c r="I817" s="195"/>
      <c r="J817" s="191"/>
      <c r="K817" s="191"/>
      <c r="L817" s="196"/>
      <c r="M817" s="197"/>
      <c r="N817" s="198"/>
      <c r="O817" s="198"/>
      <c r="P817" s="198"/>
      <c r="Q817" s="198"/>
      <c r="R817" s="198"/>
      <c r="S817" s="198"/>
      <c r="T817" s="199"/>
      <c r="AT817" s="200" t="s">
        <v>141</v>
      </c>
      <c r="AU817" s="200" t="s">
        <v>81</v>
      </c>
      <c r="AV817" s="13" t="s">
        <v>81</v>
      </c>
      <c r="AW817" s="13" t="s">
        <v>35</v>
      </c>
      <c r="AX817" s="13" t="s">
        <v>74</v>
      </c>
      <c r="AY817" s="200" t="s">
        <v>128</v>
      </c>
    </row>
    <row r="818" spans="1:65" s="14" customFormat="1" ht="11.25">
      <c r="B818" s="201"/>
      <c r="C818" s="202"/>
      <c r="D818" s="183" t="s">
        <v>141</v>
      </c>
      <c r="E818" s="203" t="s">
        <v>19</v>
      </c>
      <c r="F818" s="204" t="s">
        <v>143</v>
      </c>
      <c r="G818" s="202"/>
      <c r="H818" s="205">
        <v>104.645</v>
      </c>
      <c r="I818" s="206"/>
      <c r="J818" s="202"/>
      <c r="K818" s="202"/>
      <c r="L818" s="207"/>
      <c r="M818" s="208"/>
      <c r="N818" s="209"/>
      <c r="O818" s="209"/>
      <c r="P818" s="209"/>
      <c r="Q818" s="209"/>
      <c r="R818" s="209"/>
      <c r="S818" s="209"/>
      <c r="T818" s="210"/>
      <c r="AT818" s="211" t="s">
        <v>141</v>
      </c>
      <c r="AU818" s="211" t="s">
        <v>81</v>
      </c>
      <c r="AV818" s="14" t="s">
        <v>135</v>
      </c>
      <c r="AW818" s="14" t="s">
        <v>35</v>
      </c>
      <c r="AX818" s="14" t="s">
        <v>79</v>
      </c>
      <c r="AY818" s="211" t="s">
        <v>128</v>
      </c>
    </row>
    <row r="819" spans="1:65" s="2" customFormat="1" ht="24.2" customHeight="1">
      <c r="A819" s="36"/>
      <c r="B819" s="37"/>
      <c r="C819" s="222" t="s">
        <v>1171</v>
      </c>
      <c r="D819" s="222" t="s">
        <v>197</v>
      </c>
      <c r="E819" s="223" t="s">
        <v>1172</v>
      </c>
      <c r="F819" s="224" t="s">
        <v>1173</v>
      </c>
      <c r="G819" s="225" t="s">
        <v>205</v>
      </c>
      <c r="H819" s="226">
        <v>115.11</v>
      </c>
      <c r="I819" s="227"/>
      <c r="J819" s="228">
        <f>ROUND(I819*H819,2)</f>
        <v>0</v>
      </c>
      <c r="K819" s="224" t="s">
        <v>134</v>
      </c>
      <c r="L819" s="229"/>
      <c r="M819" s="230" t="s">
        <v>19</v>
      </c>
      <c r="N819" s="231" t="s">
        <v>45</v>
      </c>
      <c r="O819" s="66"/>
      <c r="P819" s="179">
        <f>O819*H819</f>
        <v>0</v>
      </c>
      <c r="Q819" s="179">
        <v>1.3999999999999999E-4</v>
      </c>
      <c r="R819" s="179">
        <f>Q819*H819</f>
        <v>1.6115399999999998E-2</v>
      </c>
      <c r="S819" s="179">
        <v>0</v>
      </c>
      <c r="T819" s="180">
        <f>S819*H819</f>
        <v>0</v>
      </c>
      <c r="U819" s="36"/>
      <c r="V819" s="36"/>
      <c r="W819" s="36"/>
      <c r="X819" s="36"/>
      <c r="Y819" s="36"/>
      <c r="Z819" s="36"/>
      <c r="AA819" s="36"/>
      <c r="AB819" s="36"/>
      <c r="AC819" s="36"/>
      <c r="AD819" s="36"/>
      <c r="AE819" s="36"/>
      <c r="AR819" s="181" t="s">
        <v>370</v>
      </c>
      <c r="AT819" s="181" t="s">
        <v>197</v>
      </c>
      <c r="AU819" s="181" t="s">
        <v>81</v>
      </c>
      <c r="AY819" s="19" t="s">
        <v>128</v>
      </c>
      <c r="BE819" s="182">
        <f>IF(N819="základní",J819,0)</f>
        <v>0</v>
      </c>
      <c r="BF819" s="182">
        <f>IF(N819="snížená",J819,0)</f>
        <v>0</v>
      </c>
      <c r="BG819" s="182">
        <f>IF(N819="zákl. přenesená",J819,0)</f>
        <v>0</v>
      </c>
      <c r="BH819" s="182">
        <f>IF(N819="sníž. přenesená",J819,0)</f>
        <v>0</v>
      </c>
      <c r="BI819" s="182">
        <f>IF(N819="nulová",J819,0)</f>
        <v>0</v>
      </c>
      <c r="BJ819" s="19" t="s">
        <v>79</v>
      </c>
      <c r="BK819" s="182">
        <f>ROUND(I819*H819,2)</f>
        <v>0</v>
      </c>
      <c r="BL819" s="19" t="s">
        <v>251</v>
      </c>
      <c r="BM819" s="181" t="s">
        <v>1174</v>
      </c>
    </row>
    <row r="820" spans="1:65" s="2" customFormat="1" ht="19.5">
      <c r="A820" s="36"/>
      <c r="B820" s="37"/>
      <c r="C820" s="38"/>
      <c r="D820" s="183" t="s">
        <v>137</v>
      </c>
      <c r="E820" s="38"/>
      <c r="F820" s="184" t="s">
        <v>1173</v>
      </c>
      <c r="G820" s="38"/>
      <c r="H820" s="38"/>
      <c r="I820" s="185"/>
      <c r="J820" s="38"/>
      <c r="K820" s="38"/>
      <c r="L820" s="41"/>
      <c r="M820" s="186"/>
      <c r="N820" s="187"/>
      <c r="O820" s="66"/>
      <c r="P820" s="66"/>
      <c r="Q820" s="66"/>
      <c r="R820" s="66"/>
      <c r="S820" s="66"/>
      <c r="T820" s="67"/>
      <c r="U820" s="36"/>
      <c r="V820" s="36"/>
      <c r="W820" s="36"/>
      <c r="X820" s="36"/>
      <c r="Y820" s="36"/>
      <c r="Z820" s="36"/>
      <c r="AA820" s="36"/>
      <c r="AB820" s="36"/>
      <c r="AC820" s="36"/>
      <c r="AD820" s="36"/>
      <c r="AE820" s="36"/>
      <c r="AT820" s="19" t="s">
        <v>137</v>
      </c>
      <c r="AU820" s="19" t="s">
        <v>81</v>
      </c>
    </row>
    <row r="821" spans="1:65" s="13" customFormat="1" ht="11.25">
      <c r="B821" s="190"/>
      <c r="C821" s="191"/>
      <c r="D821" s="183" t="s">
        <v>141</v>
      </c>
      <c r="E821" s="192" t="s">
        <v>19</v>
      </c>
      <c r="F821" s="193" t="s">
        <v>1175</v>
      </c>
      <c r="G821" s="191"/>
      <c r="H821" s="194">
        <v>115.11</v>
      </c>
      <c r="I821" s="195"/>
      <c r="J821" s="191"/>
      <c r="K821" s="191"/>
      <c r="L821" s="196"/>
      <c r="M821" s="197"/>
      <c r="N821" s="198"/>
      <c r="O821" s="198"/>
      <c r="P821" s="198"/>
      <c r="Q821" s="198"/>
      <c r="R821" s="198"/>
      <c r="S821" s="198"/>
      <c r="T821" s="199"/>
      <c r="AT821" s="200" t="s">
        <v>141</v>
      </c>
      <c r="AU821" s="200" t="s">
        <v>81</v>
      </c>
      <c r="AV821" s="13" t="s">
        <v>81</v>
      </c>
      <c r="AW821" s="13" t="s">
        <v>35</v>
      </c>
      <c r="AX821" s="13" t="s">
        <v>74</v>
      </c>
      <c r="AY821" s="200" t="s">
        <v>128</v>
      </c>
    </row>
    <row r="822" spans="1:65" s="14" customFormat="1" ht="11.25">
      <c r="B822" s="201"/>
      <c r="C822" s="202"/>
      <c r="D822" s="183" t="s">
        <v>141</v>
      </c>
      <c r="E822" s="203" t="s">
        <v>19</v>
      </c>
      <c r="F822" s="204" t="s">
        <v>143</v>
      </c>
      <c r="G822" s="202"/>
      <c r="H822" s="205">
        <v>115.11</v>
      </c>
      <c r="I822" s="206"/>
      <c r="J822" s="202"/>
      <c r="K822" s="202"/>
      <c r="L822" s="207"/>
      <c r="M822" s="208"/>
      <c r="N822" s="209"/>
      <c r="O822" s="209"/>
      <c r="P822" s="209"/>
      <c r="Q822" s="209"/>
      <c r="R822" s="209"/>
      <c r="S822" s="209"/>
      <c r="T822" s="210"/>
      <c r="AT822" s="211" t="s">
        <v>141</v>
      </c>
      <c r="AU822" s="211" t="s">
        <v>81</v>
      </c>
      <c r="AV822" s="14" t="s">
        <v>135</v>
      </c>
      <c r="AW822" s="14" t="s">
        <v>35</v>
      </c>
      <c r="AX822" s="14" t="s">
        <v>79</v>
      </c>
      <c r="AY822" s="211" t="s">
        <v>128</v>
      </c>
    </row>
    <row r="823" spans="1:65" s="2" customFormat="1" ht="16.5" customHeight="1">
      <c r="A823" s="36"/>
      <c r="B823" s="37"/>
      <c r="C823" s="170" t="s">
        <v>1176</v>
      </c>
      <c r="D823" s="170" t="s">
        <v>130</v>
      </c>
      <c r="E823" s="171" t="s">
        <v>1177</v>
      </c>
      <c r="F823" s="172" t="s">
        <v>1178</v>
      </c>
      <c r="G823" s="173" t="s">
        <v>176</v>
      </c>
      <c r="H823" s="174">
        <v>1.6E-2</v>
      </c>
      <c r="I823" s="175"/>
      <c r="J823" s="176">
        <f>ROUND(I823*H823,2)</f>
        <v>0</v>
      </c>
      <c r="K823" s="172" t="s">
        <v>134</v>
      </c>
      <c r="L823" s="41"/>
      <c r="M823" s="177" t="s">
        <v>19</v>
      </c>
      <c r="N823" s="178" t="s">
        <v>45</v>
      </c>
      <c r="O823" s="66"/>
      <c r="P823" s="179">
        <f>O823*H823</f>
        <v>0</v>
      </c>
      <c r="Q823" s="179">
        <v>0</v>
      </c>
      <c r="R823" s="179">
        <f>Q823*H823</f>
        <v>0</v>
      </c>
      <c r="S823" s="179">
        <v>0</v>
      </c>
      <c r="T823" s="180">
        <f>S823*H823</f>
        <v>0</v>
      </c>
      <c r="U823" s="36"/>
      <c r="V823" s="36"/>
      <c r="W823" s="36"/>
      <c r="X823" s="36"/>
      <c r="Y823" s="36"/>
      <c r="Z823" s="36"/>
      <c r="AA823" s="36"/>
      <c r="AB823" s="36"/>
      <c r="AC823" s="36"/>
      <c r="AD823" s="36"/>
      <c r="AE823" s="36"/>
      <c r="AR823" s="181" t="s">
        <v>251</v>
      </c>
      <c r="AT823" s="181" t="s">
        <v>130</v>
      </c>
      <c r="AU823" s="181" t="s">
        <v>81</v>
      </c>
      <c r="AY823" s="19" t="s">
        <v>128</v>
      </c>
      <c r="BE823" s="182">
        <f>IF(N823="základní",J823,0)</f>
        <v>0</v>
      </c>
      <c r="BF823" s="182">
        <f>IF(N823="snížená",J823,0)</f>
        <v>0</v>
      </c>
      <c r="BG823" s="182">
        <f>IF(N823="zákl. přenesená",J823,0)</f>
        <v>0</v>
      </c>
      <c r="BH823" s="182">
        <f>IF(N823="sníž. přenesená",J823,0)</f>
        <v>0</v>
      </c>
      <c r="BI823" s="182">
        <f>IF(N823="nulová",J823,0)</f>
        <v>0</v>
      </c>
      <c r="BJ823" s="19" t="s">
        <v>79</v>
      </c>
      <c r="BK823" s="182">
        <f>ROUND(I823*H823,2)</f>
        <v>0</v>
      </c>
      <c r="BL823" s="19" t="s">
        <v>251</v>
      </c>
      <c r="BM823" s="181" t="s">
        <v>1179</v>
      </c>
    </row>
    <row r="824" spans="1:65" s="2" customFormat="1" ht="19.5">
      <c r="A824" s="36"/>
      <c r="B824" s="37"/>
      <c r="C824" s="38"/>
      <c r="D824" s="183" t="s">
        <v>137</v>
      </c>
      <c r="E824" s="38"/>
      <c r="F824" s="184" t="s">
        <v>1180</v>
      </c>
      <c r="G824" s="38"/>
      <c r="H824" s="38"/>
      <c r="I824" s="185"/>
      <c r="J824" s="38"/>
      <c r="K824" s="38"/>
      <c r="L824" s="41"/>
      <c r="M824" s="186"/>
      <c r="N824" s="187"/>
      <c r="O824" s="66"/>
      <c r="P824" s="66"/>
      <c r="Q824" s="66"/>
      <c r="R824" s="66"/>
      <c r="S824" s="66"/>
      <c r="T824" s="67"/>
      <c r="U824" s="36"/>
      <c r="V824" s="36"/>
      <c r="W824" s="36"/>
      <c r="X824" s="36"/>
      <c r="Y824" s="36"/>
      <c r="Z824" s="36"/>
      <c r="AA824" s="36"/>
      <c r="AB824" s="36"/>
      <c r="AC824" s="36"/>
      <c r="AD824" s="36"/>
      <c r="AE824" s="36"/>
      <c r="AT824" s="19" t="s">
        <v>137</v>
      </c>
      <c r="AU824" s="19" t="s">
        <v>81</v>
      </c>
    </row>
    <row r="825" spans="1:65" s="2" customFormat="1" ht="11.25">
      <c r="A825" s="36"/>
      <c r="B825" s="37"/>
      <c r="C825" s="38"/>
      <c r="D825" s="188" t="s">
        <v>139</v>
      </c>
      <c r="E825" s="38"/>
      <c r="F825" s="189" t="s">
        <v>1181</v>
      </c>
      <c r="G825" s="38"/>
      <c r="H825" s="38"/>
      <c r="I825" s="185"/>
      <c r="J825" s="38"/>
      <c r="K825" s="38"/>
      <c r="L825" s="41"/>
      <c r="M825" s="186"/>
      <c r="N825" s="187"/>
      <c r="O825" s="66"/>
      <c r="P825" s="66"/>
      <c r="Q825" s="66"/>
      <c r="R825" s="66"/>
      <c r="S825" s="66"/>
      <c r="T825" s="67"/>
      <c r="U825" s="36"/>
      <c r="V825" s="36"/>
      <c r="W825" s="36"/>
      <c r="X825" s="36"/>
      <c r="Y825" s="36"/>
      <c r="Z825" s="36"/>
      <c r="AA825" s="36"/>
      <c r="AB825" s="36"/>
      <c r="AC825" s="36"/>
      <c r="AD825" s="36"/>
      <c r="AE825" s="36"/>
      <c r="AT825" s="19" t="s">
        <v>139</v>
      </c>
      <c r="AU825" s="19" t="s">
        <v>81</v>
      </c>
    </row>
    <row r="826" spans="1:65" s="12" customFormat="1" ht="22.9" customHeight="1">
      <c r="B826" s="154"/>
      <c r="C826" s="155"/>
      <c r="D826" s="156" t="s">
        <v>73</v>
      </c>
      <c r="E826" s="168" t="s">
        <v>1182</v>
      </c>
      <c r="F826" s="168" t="s">
        <v>1183</v>
      </c>
      <c r="G826" s="155"/>
      <c r="H826" s="155"/>
      <c r="I826" s="158"/>
      <c r="J826" s="169">
        <f>BK826</f>
        <v>0</v>
      </c>
      <c r="K826" s="155"/>
      <c r="L826" s="160"/>
      <c r="M826" s="161"/>
      <c r="N826" s="162"/>
      <c r="O826" s="162"/>
      <c r="P826" s="163">
        <f>SUM(P827:P860)</f>
        <v>0</v>
      </c>
      <c r="Q826" s="162"/>
      <c r="R826" s="163">
        <f>SUM(R827:R860)</f>
        <v>0.34109074999999994</v>
      </c>
      <c r="S826" s="162"/>
      <c r="T826" s="164">
        <f>SUM(T827:T860)</f>
        <v>0</v>
      </c>
      <c r="AR826" s="165" t="s">
        <v>81</v>
      </c>
      <c r="AT826" s="166" t="s">
        <v>73</v>
      </c>
      <c r="AU826" s="166" t="s">
        <v>79</v>
      </c>
      <c r="AY826" s="165" t="s">
        <v>128</v>
      </c>
      <c r="BK826" s="167">
        <f>SUM(BK827:BK860)</f>
        <v>0</v>
      </c>
    </row>
    <row r="827" spans="1:65" s="2" customFormat="1" ht="16.5" customHeight="1">
      <c r="A827" s="36"/>
      <c r="B827" s="37"/>
      <c r="C827" s="170" t="s">
        <v>1184</v>
      </c>
      <c r="D827" s="170" t="s">
        <v>130</v>
      </c>
      <c r="E827" s="171" t="s">
        <v>1185</v>
      </c>
      <c r="F827" s="172" t="s">
        <v>1186</v>
      </c>
      <c r="G827" s="173" t="s">
        <v>205</v>
      </c>
      <c r="H827" s="174">
        <v>22</v>
      </c>
      <c r="I827" s="175"/>
      <c r="J827" s="176">
        <f>ROUND(I827*H827,2)</f>
        <v>0</v>
      </c>
      <c r="K827" s="172" t="s">
        <v>134</v>
      </c>
      <c r="L827" s="41"/>
      <c r="M827" s="177" t="s">
        <v>19</v>
      </c>
      <c r="N827" s="178" t="s">
        <v>45</v>
      </c>
      <c r="O827" s="66"/>
      <c r="P827" s="179">
        <f>O827*H827</f>
        <v>0</v>
      </c>
      <c r="Q827" s="179">
        <v>0</v>
      </c>
      <c r="R827" s="179">
        <f>Q827*H827</f>
        <v>0</v>
      </c>
      <c r="S827" s="179">
        <v>0</v>
      </c>
      <c r="T827" s="180">
        <f>S827*H827</f>
        <v>0</v>
      </c>
      <c r="U827" s="36"/>
      <c r="V827" s="36"/>
      <c r="W827" s="36"/>
      <c r="X827" s="36"/>
      <c r="Y827" s="36"/>
      <c r="Z827" s="36"/>
      <c r="AA827" s="36"/>
      <c r="AB827" s="36"/>
      <c r="AC827" s="36"/>
      <c r="AD827" s="36"/>
      <c r="AE827" s="36"/>
      <c r="AR827" s="181" t="s">
        <v>251</v>
      </c>
      <c r="AT827" s="181" t="s">
        <v>130</v>
      </c>
      <c r="AU827" s="181" t="s">
        <v>81</v>
      </c>
      <c r="AY827" s="19" t="s">
        <v>128</v>
      </c>
      <c r="BE827" s="182">
        <f>IF(N827="základní",J827,0)</f>
        <v>0</v>
      </c>
      <c r="BF827" s="182">
        <f>IF(N827="snížená",J827,0)</f>
        <v>0</v>
      </c>
      <c r="BG827" s="182">
        <f>IF(N827="zákl. přenesená",J827,0)</f>
        <v>0</v>
      </c>
      <c r="BH827" s="182">
        <f>IF(N827="sníž. přenesená",J827,0)</f>
        <v>0</v>
      </c>
      <c r="BI827" s="182">
        <f>IF(N827="nulová",J827,0)</f>
        <v>0</v>
      </c>
      <c r="BJ827" s="19" t="s">
        <v>79</v>
      </c>
      <c r="BK827" s="182">
        <f>ROUND(I827*H827,2)</f>
        <v>0</v>
      </c>
      <c r="BL827" s="19" t="s">
        <v>251</v>
      </c>
      <c r="BM827" s="181" t="s">
        <v>1187</v>
      </c>
    </row>
    <row r="828" spans="1:65" s="2" customFormat="1" ht="11.25">
      <c r="A828" s="36"/>
      <c r="B828" s="37"/>
      <c r="C828" s="38"/>
      <c r="D828" s="183" t="s">
        <v>137</v>
      </c>
      <c r="E828" s="38"/>
      <c r="F828" s="184" t="s">
        <v>1188</v>
      </c>
      <c r="G828" s="38"/>
      <c r="H828" s="38"/>
      <c r="I828" s="185"/>
      <c r="J828" s="38"/>
      <c r="K828" s="38"/>
      <c r="L828" s="41"/>
      <c r="M828" s="186"/>
      <c r="N828" s="187"/>
      <c r="O828" s="66"/>
      <c r="P828" s="66"/>
      <c r="Q828" s="66"/>
      <c r="R828" s="66"/>
      <c r="S828" s="66"/>
      <c r="T828" s="67"/>
      <c r="U828" s="36"/>
      <c r="V828" s="36"/>
      <c r="W828" s="36"/>
      <c r="X828" s="36"/>
      <c r="Y828" s="36"/>
      <c r="Z828" s="36"/>
      <c r="AA828" s="36"/>
      <c r="AB828" s="36"/>
      <c r="AC828" s="36"/>
      <c r="AD828" s="36"/>
      <c r="AE828" s="36"/>
      <c r="AT828" s="19" t="s">
        <v>137</v>
      </c>
      <c r="AU828" s="19" t="s">
        <v>81</v>
      </c>
    </row>
    <row r="829" spans="1:65" s="2" customFormat="1" ht="11.25">
      <c r="A829" s="36"/>
      <c r="B829" s="37"/>
      <c r="C829" s="38"/>
      <c r="D829" s="188" t="s">
        <v>139</v>
      </c>
      <c r="E829" s="38"/>
      <c r="F829" s="189" t="s">
        <v>1189</v>
      </c>
      <c r="G829" s="38"/>
      <c r="H829" s="38"/>
      <c r="I829" s="185"/>
      <c r="J829" s="38"/>
      <c r="K829" s="38"/>
      <c r="L829" s="41"/>
      <c r="M829" s="186"/>
      <c r="N829" s="187"/>
      <c r="O829" s="66"/>
      <c r="P829" s="66"/>
      <c r="Q829" s="66"/>
      <c r="R829" s="66"/>
      <c r="S829" s="66"/>
      <c r="T829" s="67"/>
      <c r="U829" s="36"/>
      <c r="V829" s="36"/>
      <c r="W829" s="36"/>
      <c r="X829" s="36"/>
      <c r="Y829" s="36"/>
      <c r="Z829" s="36"/>
      <c r="AA829" s="36"/>
      <c r="AB829" s="36"/>
      <c r="AC829" s="36"/>
      <c r="AD829" s="36"/>
      <c r="AE829" s="36"/>
      <c r="AT829" s="19" t="s">
        <v>139</v>
      </c>
      <c r="AU829" s="19" t="s">
        <v>81</v>
      </c>
    </row>
    <row r="830" spans="1:65" s="15" customFormat="1" ht="11.25">
      <c r="B830" s="212"/>
      <c r="C830" s="213"/>
      <c r="D830" s="183" t="s">
        <v>141</v>
      </c>
      <c r="E830" s="214" t="s">
        <v>19</v>
      </c>
      <c r="F830" s="215" t="s">
        <v>1190</v>
      </c>
      <c r="G830" s="213"/>
      <c r="H830" s="214" t="s">
        <v>19</v>
      </c>
      <c r="I830" s="216"/>
      <c r="J830" s="213"/>
      <c r="K830" s="213"/>
      <c r="L830" s="217"/>
      <c r="M830" s="218"/>
      <c r="N830" s="219"/>
      <c r="O830" s="219"/>
      <c r="P830" s="219"/>
      <c r="Q830" s="219"/>
      <c r="R830" s="219"/>
      <c r="S830" s="219"/>
      <c r="T830" s="220"/>
      <c r="AT830" s="221" t="s">
        <v>141</v>
      </c>
      <c r="AU830" s="221" t="s">
        <v>81</v>
      </c>
      <c r="AV830" s="15" t="s">
        <v>79</v>
      </c>
      <c r="AW830" s="15" t="s">
        <v>35</v>
      </c>
      <c r="AX830" s="15" t="s">
        <v>74</v>
      </c>
      <c r="AY830" s="221" t="s">
        <v>128</v>
      </c>
    </row>
    <row r="831" spans="1:65" s="13" customFormat="1" ht="11.25">
      <c r="B831" s="190"/>
      <c r="C831" s="191"/>
      <c r="D831" s="183" t="s">
        <v>141</v>
      </c>
      <c r="E831" s="192" t="s">
        <v>19</v>
      </c>
      <c r="F831" s="193" t="s">
        <v>1191</v>
      </c>
      <c r="G831" s="191"/>
      <c r="H831" s="194">
        <v>22</v>
      </c>
      <c r="I831" s="195"/>
      <c r="J831" s="191"/>
      <c r="K831" s="191"/>
      <c r="L831" s="196"/>
      <c r="M831" s="197"/>
      <c r="N831" s="198"/>
      <c r="O831" s="198"/>
      <c r="P831" s="198"/>
      <c r="Q831" s="198"/>
      <c r="R831" s="198"/>
      <c r="S831" s="198"/>
      <c r="T831" s="199"/>
      <c r="AT831" s="200" t="s">
        <v>141</v>
      </c>
      <c r="AU831" s="200" t="s">
        <v>81</v>
      </c>
      <c r="AV831" s="13" t="s">
        <v>81</v>
      </c>
      <c r="AW831" s="13" t="s">
        <v>35</v>
      </c>
      <c r="AX831" s="13" t="s">
        <v>74</v>
      </c>
      <c r="AY831" s="200" t="s">
        <v>128</v>
      </c>
    </row>
    <row r="832" spans="1:65" s="14" customFormat="1" ht="11.25">
      <c r="B832" s="201"/>
      <c r="C832" s="202"/>
      <c r="D832" s="183" t="s">
        <v>141</v>
      </c>
      <c r="E832" s="203" t="s">
        <v>19</v>
      </c>
      <c r="F832" s="204" t="s">
        <v>143</v>
      </c>
      <c r="G832" s="202"/>
      <c r="H832" s="205">
        <v>22</v>
      </c>
      <c r="I832" s="206"/>
      <c r="J832" s="202"/>
      <c r="K832" s="202"/>
      <c r="L832" s="207"/>
      <c r="M832" s="208"/>
      <c r="N832" s="209"/>
      <c r="O832" s="209"/>
      <c r="P832" s="209"/>
      <c r="Q832" s="209"/>
      <c r="R832" s="209"/>
      <c r="S832" s="209"/>
      <c r="T832" s="210"/>
      <c r="AT832" s="211" t="s">
        <v>141</v>
      </c>
      <c r="AU832" s="211" t="s">
        <v>81</v>
      </c>
      <c r="AV832" s="14" t="s">
        <v>135</v>
      </c>
      <c r="AW832" s="14" t="s">
        <v>35</v>
      </c>
      <c r="AX832" s="14" t="s">
        <v>79</v>
      </c>
      <c r="AY832" s="211" t="s">
        <v>128</v>
      </c>
    </row>
    <row r="833" spans="1:65" s="2" customFormat="1" ht="16.5" customHeight="1">
      <c r="A833" s="36"/>
      <c r="B833" s="37"/>
      <c r="C833" s="222" t="s">
        <v>1192</v>
      </c>
      <c r="D833" s="222" t="s">
        <v>197</v>
      </c>
      <c r="E833" s="223" t="s">
        <v>1193</v>
      </c>
      <c r="F833" s="224" t="s">
        <v>1194</v>
      </c>
      <c r="G833" s="225" t="s">
        <v>205</v>
      </c>
      <c r="H833" s="226">
        <v>24.2</v>
      </c>
      <c r="I833" s="227"/>
      <c r="J833" s="228">
        <f>ROUND(I833*H833,2)</f>
        <v>0</v>
      </c>
      <c r="K833" s="224" t="s">
        <v>134</v>
      </c>
      <c r="L833" s="229"/>
      <c r="M833" s="230" t="s">
        <v>19</v>
      </c>
      <c r="N833" s="231" t="s">
        <v>45</v>
      </c>
      <c r="O833" s="66"/>
      <c r="P833" s="179">
        <f>O833*H833</f>
        <v>0</v>
      </c>
      <c r="Q833" s="179">
        <v>9.3100000000000006E-3</v>
      </c>
      <c r="R833" s="179">
        <f>Q833*H833</f>
        <v>0.225302</v>
      </c>
      <c r="S833" s="179">
        <v>0</v>
      </c>
      <c r="T833" s="180">
        <f>S833*H833</f>
        <v>0</v>
      </c>
      <c r="U833" s="36"/>
      <c r="V833" s="36"/>
      <c r="W833" s="36"/>
      <c r="X833" s="36"/>
      <c r="Y833" s="36"/>
      <c r="Z833" s="36"/>
      <c r="AA833" s="36"/>
      <c r="AB833" s="36"/>
      <c r="AC833" s="36"/>
      <c r="AD833" s="36"/>
      <c r="AE833" s="36"/>
      <c r="AR833" s="181" t="s">
        <v>370</v>
      </c>
      <c r="AT833" s="181" t="s">
        <v>197</v>
      </c>
      <c r="AU833" s="181" t="s">
        <v>81</v>
      </c>
      <c r="AY833" s="19" t="s">
        <v>128</v>
      </c>
      <c r="BE833" s="182">
        <f>IF(N833="základní",J833,0)</f>
        <v>0</v>
      </c>
      <c r="BF833" s="182">
        <f>IF(N833="snížená",J833,0)</f>
        <v>0</v>
      </c>
      <c r="BG833" s="182">
        <f>IF(N833="zákl. přenesená",J833,0)</f>
        <v>0</v>
      </c>
      <c r="BH833" s="182">
        <f>IF(N833="sníž. přenesená",J833,0)</f>
        <v>0</v>
      </c>
      <c r="BI833" s="182">
        <f>IF(N833="nulová",J833,0)</f>
        <v>0</v>
      </c>
      <c r="BJ833" s="19" t="s">
        <v>79</v>
      </c>
      <c r="BK833" s="182">
        <f>ROUND(I833*H833,2)</f>
        <v>0</v>
      </c>
      <c r="BL833" s="19" t="s">
        <v>251</v>
      </c>
      <c r="BM833" s="181" t="s">
        <v>1195</v>
      </c>
    </row>
    <row r="834" spans="1:65" s="2" customFormat="1" ht="11.25">
      <c r="A834" s="36"/>
      <c r="B834" s="37"/>
      <c r="C834" s="38"/>
      <c r="D834" s="183" t="s">
        <v>137</v>
      </c>
      <c r="E834" s="38"/>
      <c r="F834" s="184" t="s">
        <v>1194</v>
      </c>
      <c r="G834" s="38"/>
      <c r="H834" s="38"/>
      <c r="I834" s="185"/>
      <c r="J834" s="38"/>
      <c r="K834" s="38"/>
      <c r="L834" s="41"/>
      <c r="M834" s="186"/>
      <c r="N834" s="187"/>
      <c r="O834" s="66"/>
      <c r="P834" s="66"/>
      <c r="Q834" s="66"/>
      <c r="R834" s="66"/>
      <c r="S834" s="66"/>
      <c r="T834" s="67"/>
      <c r="U834" s="36"/>
      <c r="V834" s="36"/>
      <c r="W834" s="36"/>
      <c r="X834" s="36"/>
      <c r="Y834" s="36"/>
      <c r="Z834" s="36"/>
      <c r="AA834" s="36"/>
      <c r="AB834" s="36"/>
      <c r="AC834" s="36"/>
      <c r="AD834" s="36"/>
      <c r="AE834" s="36"/>
      <c r="AT834" s="19" t="s">
        <v>137</v>
      </c>
      <c r="AU834" s="19" t="s">
        <v>81</v>
      </c>
    </row>
    <row r="835" spans="1:65" s="13" customFormat="1" ht="11.25">
      <c r="B835" s="190"/>
      <c r="C835" s="191"/>
      <c r="D835" s="183" t="s">
        <v>141</v>
      </c>
      <c r="E835" s="192" t="s">
        <v>19</v>
      </c>
      <c r="F835" s="193" t="s">
        <v>1196</v>
      </c>
      <c r="G835" s="191"/>
      <c r="H835" s="194">
        <v>24.2</v>
      </c>
      <c r="I835" s="195"/>
      <c r="J835" s="191"/>
      <c r="K835" s="191"/>
      <c r="L835" s="196"/>
      <c r="M835" s="197"/>
      <c r="N835" s="198"/>
      <c r="O835" s="198"/>
      <c r="P835" s="198"/>
      <c r="Q835" s="198"/>
      <c r="R835" s="198"/>
      <c r="S835" s="198"/>
      <c r="T835" s="199"/>
      <c r="AT835" s="200" t="s">
        <v>141</v>
      </c>
      <c r="AU835" s="200" t="s">
        <v>81</v>
      </c>
      <c r="AV835" s="13" t="s">
        <v>81</v>
      </c>
      <c r="AW835" s="13" t="s">
        <v>35</v>
      </c>
      <c r="AX835" s="13" t="s">
        <v>74</v>
      </c>
      <c r="AY835" s="200" t="s">
        <v>128</v>
      </c>
    </row>
    <row r="836" spans="1:65" s="14" customFormat="1" ht="11.25">
      <c r="B836" s="201"/>
      <c r="C836" s="202"/>
      <c r="D836" s="183" t="s">
        <v>141</v>
      </c>
      <c r="E836" s="203" t="s">
        <v>19</v>
      </c>
      <c r="F836" s="204" t="s">
        <v>143</v>
      </c>
      <c r="G836" s="202"/>
      <c r="H836" s="205">
        <v>24.2</v>
      </c>
      <c r="I836" s="206"/>
      <c r="J836" s="202"/>
      <c r="K836" s="202"/>
      <c r="L836" s="207"/>
      <c r="M836" s="208"/>
      <c r="N836" s="209"/>
      <c r="O836" s="209"/>
      <c r="P836" s="209"/>
      <c r="Q836" s="209"/>
      <c r="R836" s="209"/>
      <c r="S836" s="209"/>
      <c r="T836" s="210"/>
      <c r="AT836" s="211" t="s">
        <v>141</v>
      </c>
      <c r="AU836" s="211" t="s">
        <v>81</v>
      </c>
      <c r="AV836" s="14" t="s">
        <v>135</v>
      </c>
      <c r="AW836" s="14" t="s">
        <v>35</v>
      </c>
      <c r="AX836" s="14" t="s">
        <v>79</v>
      </c>
      <c r="AY836" s="211" t="s">
        <v>128</v>
      </c>
    </row>
    <row r="837" spans="1:65" s="2" customFormat="1" ht="16.5" customHeight="1">
      <c r="A837" s="36"/>
      <c r="B837" s="37"/>
      <c r="C837" s="170" t="s">
        <v>1197</v>
      </c>
      <c r="D837" s="170" t="s">
        <v>130</v>
      </c>
      <c r="E837" s="171" t="s">
        <v>1198</v>
      </c>
      <c r="F837" s="172" t="s">
        <v>1199</v>
      </c>
      <c r="G837" s="173" t="s">
        <v>205</v>
      </c>
      <c r="H837" s="174">
        <v>2</v>
      </c>
      <c r="I837" s="175"/>
      <c r="J837" s="176">
        <f>ROUND(I837*H837,2)</f>
        <v>0</v>
      </c>
      <c r="K837" s="172" t="s">
        <v>134</v>
      </c>
      <c r="L837" s="41"/>
      <c r="M837" s="177" t="s">
        <v>19</v>
      </c>
      <c r="N837" s="178" t="s">
        <v>45</v>
      </c>
      <c r="O837" s="66"/>
      <c r="P837" s="179">
        <f>O837*H837</f>
        <v>0</v>
      </c>
      <c r="Q837" s="179">
        <v>2.7E-4</v>
      </c>
      <c r="R837" s="179">
        <f>Q837*H837</f>
        <v>5.4000000000000001E-4</v>
      </c>
      <c r="S837" s="179">
        <v>0</v>
      </c>
      <c r="T837" s="180">
        <f>S837*H837</f>
        <v>0</v>
      </c>
      <c r="U837" s="36"/>
      <c r="V837" s="36"/>
      <c r="W837" s="36"/>
      <c r="X837" s="36"/>
      <c r="Y837" s="36"/>
      <c r="Z837" s="36"/>
      <c r="AA837" s="36"/>
      <c r="AB837" s="36"/>
      <c r="AC837" s="36"/>
      <c r="AD837" s="36"/>
      <c r="AE837" s="36"/>
      <c r="AR837" s="181" t="s">
        <v>251</v>
      </c>
      <c r="AT837" s="181" t="s">
        <v>130</v>
      </c>
      <c r="AU837" s="181" t="s">
        <v>81</v>
      </c>
      <c r="AY837" s="19" t="s">
        <v>128</v>
      </c>
      <c r="BE837" s="182">
        <f>IF(N837="základní",J837,0)</f>
        <v>0</v>
      </c>
      <c r="BF837" s="182">
        <f>IF(N837="snížená",J837,0)</f>
        <v>0</v>
      </c>
      <c r="BG837" s="182">
        <f>IF(N837="zákl. přenesená",J837,0)</f>
        <v>0</v>
      </c>
      <c r="BH837" s="182">
        <f>IF(N837="sníž. přenesená",J837,0)</f>
        <v>0</v>
      </c>
      <c r="BI837" s="182">
        <f>IF(N837="nulová",J837,0)</f>
        <v>0</v>
      </c>
      <c r="BJ837" s="19" t="s">
        <v>79</v>
      </c>
      <c r="BK837" s="182">
        <f>ROUND(I837*H837,2)</f>
        <v>0</v>
      </c>
      <c r="BL837" s="19" t="s">
        <v>251</v>
      </c>
      <c r="BM837" s="181" t="s">
        <v>1200</v>
      </c>
    </row>
    <row r="838" spans="1:65" s="2" customFormat="1" ht="11.25">
      <c r="A838" s="36"/>
      <c r="B838" s="37"/>
      <c r="C838" s="38"/>
      <c r="D838" s="183" t="s">
        <v>137</v>
      </c>
      <c r="E838" s="38"/>
      <c r="F838" s="184" t="s">
        <v>1201</v>
      </c>
      <c r="G838" s="38"/>
      <c r="H838" s="38"/>
      <c r="I838" s="185"/>
      <c r="J838" s="38"/>
      <c r="K838" s="38"/>
      <c r="L838" s="41"/>
      <c r="M838" s="186"/>
      <c r="N838" s="187"/>
      <c r="O838" s="66"/>
      <c r="P838" s="66"/>
      <c r="Q838" s="66"/>
      <c r="R838" s="66"/>
      <c r="S838" s="66"/>
      <c r="T838" s="67"/>
      <c r="U838" s="36"/>
      <c r="V838" s="36"/>
      <c r="W838" s="36"/>
      <c r="X838" s="36"/>
      <c r="Y838" s="36"/>
      <c r="Z838" s="36"/>
      <c r="AA838" s="36"/>
      <c r="AB838" s="36"/>
      <c r="AC838" s="36"/>
      <c r="AD838" s="36"/>
      <c r="AE838" s="36"/>
      <c r="AT838" s="19" t="s">
        <v>137</v>
      </c>
      <c r="AU838" s="19" t="s">
        <v>81</v>
      </c>
    </row>
    <row r="839" spans="1:65" s="2" customFormat="1" ht="11.25">
      <c r="A839" s="36"/>
      <c r="B839" s="37"/>
      <c r="C839" s="38"/>
      <c r="D839" s="188" t="s">
        <v>139</v>
      </c>
      <c r="E839" s="38"/>
      <c r="F839" s="189" t="s">
        <v>1202</v>
      </c>
      <c r="G839" s="38"/>
      <c r="H839" s="38"/>
      <c r="I839" s="185"/>
      <c r="J839" s="38"/>
      <c r="K839" s="38"/>
      <c r="L839" s="41"/>
      <c r="M839" s="186"/>
      <c r="N839" s="187"/>
      <c r="O839" s="66"/>
      <c r="P839" s="66"/>
      <c r="Q839" s="66"/>
      <c r="R839" s="66"/>
      <c r="S839" s="66"/>
      <c r="T839" s="67"/>
      <c r="U839" s="36"/>
      <c r="V839" s="36"/>
      <c r="W839" s="36"/>
      <c r="X839" s="36"/>
      <c r="Y839" s="36"/>
      <c r="Z839" s="36"/>
      <c r="AA839" s="36"/>
      <c r="AB839" s="36"/>
      <c r="AC839" s="36"/>
      <c r="AD839" s="36"/>
      <c r="AE839" s="36"/>
      <c r="AT839" s="19" t="s">
        <v>139</v>
      </c>
      <c r="AU839" s="19" t="s">
        <v>81</v>
      </c>
    </row>
    <row r="840" spans="1:65" s="13" customFormat="1" ht="11.25">
      <c r="B840" s="190"/>
      <c r="C840" s="191"/>
      <c r="D840" s="183" t="s">
        <v>141</v>
      </c>
      <c r="E840" s="192" t="s">
        <v>19</v>
      </c>
      <c r="F840" s="193" t="s">
        <v>1203</v>
      </c>
      <c r="G840" s="191"/>
      <c r="H840" s="194">
        <v>2</v>
      </c>
      <c r="I840" s="195"/>
      <c r="J840" s="191"/>
      <c r="K840" s="191"/>
      <c r="L840" s="196"/>
      <c r="M840" s="197"/>
      <c r="N840" s="198"/>
      <c r="O840" s="198"/>
      <c r="P840" s="198"/>
      <c r="Q840" s="198"/>
      <c r="R840" s="198"/>
      <c r="S840" s="198"/>
      <c r="T840" s="199"/>
      <c r="AT840" s="200" t="s">
        <v>141</v>
      </c>
      <c r="AU840" s="200" t="s">
        <v>81</v>
      </c>
      <c r="AV840" s="13" t="s">
        <v>81</v>
      </c>
      <c r="AW840" s="13" t="s">
        <v>35</v>
      </c>
      <c r="AX840" s="13" t="s">
        <v>74</v>
      </c>
      <c r="AY840" s="200" t="s">
        <v>128</v>
      </c>
    </row>
    <row r="841" spans="1:65" s="14" customFormat="1" ht="11.25">
      <c r="B841" s="201"/>
      <c r="C841" s="202"/>
      <c r="D841" s="183" t="s">
        <v>141</v>
      </c>
      <c r="E841" s="203" t="s">
        <v>19</v>
      </c>
      <c r="F841" s="204" t="s">
        <v>143</v>
      </c>
      <c r="G841" s="202"/>
      <c r="H841" s="205">
        <v>2</v>
      </c>
      <c r="I841" s="206"/>
      <c r="J841" s="202"/>
      <c r="K841" s="202"/>
      <c r="L841" s="207"/>
      <c r="M841" s="208"/>
      <c r="N841" s="209"/>
      <c r="O841" s="209"/>
      <c r="P841" s="209"/>
      <c r="Q841" s="209"/>
      <c r="R841" s="209"/>
      <c r="S841" s="209"/>
      <c r="T841" s="210"/>
      <c r="AT841" s="211" t="s">
        <v>141</v>
      </c>
      <c r="AU841" s="211" t="s">
        <v>81</v>
      </c>
      <c r="AV841" s="14" t="s">
        <v>135</v>
      </c>
      <c r="AW841" s="14" t="s">
        <v>35</v>
      </c>
      <c r="AX841" s="14" t="s">
        <v>79</v>
      </c>
      <c r="AY841" s="211" t="s">
        <v>128</v>
      </c>
    </row>
    <row r="842" spans="1:65" s="2" customFormat="1" ht="16.5" customHeight="1">
      <c r="A842" s="36"/>
      <c r="B842" s="37"/>
      <c r="C842" s="222" t="s">
        <v>1204</v>
      </c>
      <c r="D842" s="222" t="s">
        <v>197</v>
      </c>
      <c r="E842" s="223" t="s">
        <v>1205</v>
      </c>
      <c r="F842" s="224" t="s">
        <v>1206</v>
      </c>
      <c r="G842" s="225" t="s">
        <v>205</v>
      </c>
      <c r="H842" s="226">
        <v>2</v>
      </c>
      <c r="I842" s="227"/>
      <c r="J842" s="228">
        <f>ROUND(I842*H842,2)</f>
        <v>0</v>
      </c>
      <c r="K842" s="224" t="s">
        <v>134</v>
      </c>
      <c r="L842" s="229"/>
      <c r="M842" s="230" t="s">
        <v>19</v>
      </c>
      <c r="N842" s="231" t="s">
        <v>45</v>
      </c>
      <c r="O842" s="66"/>
      <c r="P842" s="179">
        <f>O842*H842</f>
        <v>0</v>
      </c>
      <c r="Q842" s="179">
        <v>3.056E-2</v>
      </c>
      <c r="R842" s="179">
        <f>Q842*H842</f>
        <v>6.1120000000000001E-2</v>
      </c>
      <c r="S842" s="179">
        <v>0</v>
      </c>
      <c r="T842" s="180">
        <f>S842*H842</f>
        <v>0</v>
      </c>
      <c r="U842" s="36"/>
      <c r="V842" s="36"/>
      <c r="W842" s="36"/>
      <c r="X842" s="36"/>
      <c r="Y842" s="36"/>
      <c r="Z842" s="36"/>
      <c r="AA842" s="36"/>
      <c r="AB842" s="36"/>
      <c r="AC842" s="36"/>
      <c r="AD842" s="36"/>
      <c r="AE842" s="36"/>
      <c r="AR842" s="181" t="s">
        <v>370</v>
      </c>
      <c r="AT842" s="181" t="s">
        <v>197</v>
      </c>
      <c r="AU842" s="181" t="s">
        <v>81</v>
      </c>
      <c r="AY842" s="19" t="s">
        <v>128</v>
      </c>
      <c r="BE842" s="182">
        <f>IF(N842="základní",J842,0)</f>
        <v>0</v>
      </c>
      <c r="BF842" s="182">
        <f>IF(N842="snížená",J842,0)</f>
        <v>0</v>
      </c>
      <c r="BG842" s="182">
        <f>IF(N842="zákl. přenesená",J842,0)</f>
        <v>0</v>
      </c>
      <c r="BH842" s="182">
        <f>IF(N842="sníž. přenesená",J842,0)</f>
        <v>0</v>
      </c>
      <c r="BI842" s="182">
        <f>IF(N842="nulová",J842,0)</f>
        <v>0</v>
      </c>
      <c r="BJ842" s="19" t="s">
        <v>79</v>
      </c>
      <c r="BK842" s="182">
        <f>ROUND(I842*H842,2)</f>
        <v>0</v>
      </c>
      <c r="BL842" s="19" t="s">
        <v>251</v>
      </c>
      <c r="BM842" s="181" t="s">
        <v>1207</v>
      </c>
    </row>
    <row r="843" spans="1:65" s="2" customFormat="1" ht="11.25">
      <c r="A843" s="36"/>
      <c r="B843" s="37"/>
      <c r="C843" s="38"/>
      <c r="D843" s="183" t="s">
        <v>137</v>
      </c>
      <c r="E843" s="38"/>
      <c r="F843" s="184" t="s">
        <v>1206</v>
      </c>
      <c r="G843" s="38"/>
      <c r="H843" s="38"/>
      <c r="I843" s="185"/>
      <c r="J843" s="38"/>
      <c r="K843" s="38"/>
      <c r="L843" s="41"/>
      <c r="M843" s="186"/>
      <c r="N843" s="187"/>
      <c r="O843" s="66"/>
      <c r="P843" s="66"/>
      <c r="Q843" s="66"/>
      <c r="R843" s="66"/>
      <c r="S843" s="66"/>
      <c r="T843" s="67"/>
      <c r="U843" s="36"/>
      <c r="V843" s="36"/>
      <c r="W843" s="36"/>
      <c r="X843" s="36"/>
      <c r="Y843" s="36"/>
      <c r="Z843" s="36"/>
      <c r="AA843" s="36"/>
      <c r="AB843" s="36"/>
      <c r="AC843" s="36"/>
      <c r="AD843" s="36"/>
      <c r="AE843" s="36"/>
      <c r="AT843" s="19" t="s">
        <v>137</v>
      </c>
      <c r="AU843" s="19" t="s">
        <v>81</v>
      </c>
    </row>
    <row r="844" spans="1:65" s="2" customFormat="1" ht="16.5" customHeight="1">
      <c r="A844" s="36"/>
      <c r="B844" s="37"/>
      <c r="C844" s="170" t="s">
        <v>1208</v>
      </c>
      <c r="D844" s="170" t="s">
        <v>130</v>
      </c>
      <c r="E844" s="171" t="s">
        <v>1209</v>
      </c>
      <c r="F844" s="172" t="s">
        <v>1210</v>
      </c>
      <c r="G844" s="173" t="s">
        <v>312</v>
      </c>
      <c r="H844" s="174">
        <v>1</v>
      </c>
      <c r="I844" s="175"/>
      <c r="J844" s="176">
        <f>ROUND(I844*H844,2)</f>
        <v>0</v>
      </c>
      <c r="K844" s="172" t="s">
        <v>134</v>
      </c>
      <c r="L844" s="41"/>
      <c r="M844" s="177" t="s">
        <v>19</v>
      </c>
      <c r="N844" s="178" t="s">
        <v>45</v>
      </c>
      <c r="O844" s="66"/>
      <c r="P844" s="179">
        <f>O844*H844</f>
        <v>0</v>
      </c>
      <c r="Q844" s="179">
        <v>9.2000000000000003E-4</v>
      </c>
      <c r="R844" s="179">
        <f>Q844*H844</f>
        <v>9.2000000000000003E-4</v>
      </c>
      <c r="S844" s="179">
        <v>0</v>
      </c>
      <c r="T844" s="180">
        <f>S844*H844</f>
        <v>0</v>
      </c>
      <c r="U844" s="36"/>
      <c r="V844" s="36"/>
      <c r="W844" s="36"/>
      <c r="X844" s="36"/>
      <c r="Y844" s="36"/>
      <c r="Z844" s="36"/>
      <c r="AA844" s="36"/>
      <c r="AB844" s="36"/>
      <c r="AC844" s="36"/>
      <c r="AD844" s="36"/>
      <c r="AE844" s="36"/>
      <c r="AR844" s="181" t="s">
        <v>251</v>
      </c>
      <c r="AT844" s="181" t="s">
        <v>130</v>
      </c>
      <c r="AU844" s="181" t="s">
        <v>81</v>
      </c>
      <c r="AY844" s="19" t="s">
        <v>128</v>
      </c>
      <c r="BE844" s="182">
        <f>IF(N844="základní",J844,0)</f>
        <v>0</v>
      </c>
      <c r="BF844" s="182">
        <f>IF(N844="snížená",J844,0)</f>
        <v>0</v>
      </c>
      <c r="BG844" s="182">
        <f>IF(N844="zákl. přenesená",J844,0)</f>
        <v>0</v>
      </c>
      <c r="BH844" s="182">
        <f>IF(N844="sníž. přenesená",J844,0)</f>
        <v>0</v>
      </c>
      <c r="BI844" s="182">
        <f>IF(N844="nulová",J844,0)</f>
        <v>0</v>
      </c>
      <c r="BJ844" s="19" t="s">
        <v>79</v>
      </c>
      <c r="BK844" s="182">
        <f>ROUND(I844*H844,2)</f>
        <v>0</v>
      </c>
      <c r="BL844" s="19" t="s">
        <v>251</v>
      </c>
      <c r="BM844" s="181" t="s">
        <v>1211</v>
      </c>
    </row>
    <row r="845" spans="1:65" s="2" customFormat="1" ht="11.25">
      <c r="A845" s="36"/>
      <c r="B845" s="37"/>
      <c r="C845" s="38"/>
      <c r="D845" s="183" t="s">
        <v>137</v>
      </c>
      <c r="E845" s="38"/>
      <c r="F845" s="184" t="s">
        <v>1212</v>
      </c>
      <c r="G845" s="38"/>
      <c r="H845" s="38"/>
      <c r="I845" s="185"/>
      <c r="J845" s="38"/>
      <c r="K845" s="38"/>
      <c r="L845" s="41"/>
      <c r="M845" s="186"/>
      <c r="N845" s="187"/>
      <c r="O845" s="66"/>
      <c r="P845" s="66"/>
      <c r="Q845" s="66"/>
      <c r="R845" s="66"/>
      <c r="S845" s="66"/>
      <c r="T845" s="67"/>
      <c r="U845" s="36"/>
      <c r="V845" s="36"/>
      <c r="W845" s="36"/>
      <c r="X845" s="36"/>
      <c r="Y845" s="36"/>
      <c r="Z845" s="36"/>
      <c r="AA845" s="36"/>
      <c r="AB845" s="36"/>
      <c r="AC845" s="36"/>
      <c r="AD845" s="36"/>
      <c r="AE845" s="36"/>
      <c r="AT845" s="19" t="s">
        <v>137</v>
      </c>
      <c r="AU845" s="19" t="s">
        <v>81</v>
      </c>
    </row>
    <row r="846" spans="1:65" s="2" customFormat="1" ht="11.25">
      <c r="A846" s="36"/>
      <c r="B846" s="37"/>
      <c r="C846" s="38"/>
      <c r="D846" s="188" t="s">
        <v>139</v>
      </c>
      <c r="E846" s="38"/>
      <c r="F846" s="189" t="s">
        <v>1213</v>
      </c>
      <c r="G846" s="38"/>
      <c r="H846" s="38"/>
      <c r="I846" s="185"/>
      <c r="J846" s="38"/>
      <c r="K846" s="38"/>
      <c r="L846" s="41"/>
      <c r="M846" s="186"/>
      <c r="N846" s="187"/>
      <c r="O846" s="66"/>
      <c r="P846" s="66"/>
      <c r="Q846" s="66"/>
      <c r="R846" s="66"/>
      <c r="S846" s="66"/>
      <c r="T846" s="67"/>
      <c r="U846" s="36"/>
      <c r="V846" s="36"/>
      <c r="W846" s="36"/>
      <c r="X846" s="36"/>
      <c r="Y846" s="36"/>
      <c r="Z846" s="36"/>
      <c r="AA846" s="36"/>
      <c r="AB846" s="36"/>
      <c r="AC846" s="36"/>
      <c r="AD846" s="36"/>
      <c r="AE846" s="36"/>
      <c r="AT846" s="19" t="s">
        <v>139</v>
      </c>
      <c r="AU846" s="19" t="s">
        <v>81</v>
      </c>
    </row>
    <row r="847" spans="1:65" s="2" customFormat="1" ht="16.5" customHeight="1">
      <c r="A847" s="36"/>
      <c r="B847" s="37"/>
      <c r="C847" s="222" t="s">
        <v>1214</v>
      </c>
      <c r="D847" s="222" t="s">
        <v>197</v>
      </c>
      <c r="E847" s="223" t="s">
        <v>1215</v>
      </c>
      <c r="F847" s="224" t="s">
        <v>1216</v>
      </c>
      <c r="G847" s="225" t="s">
        <v>205</v>
      </c>
      <c r="H847" s="226">
        <v>2.125</v>
      </c>
      <c r="I847" s="227"/>
      <c r="J847" s="228">
        <f>ROUND(I847*H847,2)</f>
        <v>0</v>
      </c>
      <c r="K847" s="224" t="s">
        <v>134</v>
      </c>
      <c r="L847" s="229"/>
      <c r="M847" s="230" t="s">
        <v>19</v>
      </c>
      <c r="N847" s="231" t="s">
        <v>45</v>
      </c>
      <c r="O847" s="66"/>
      <c r="P847" s="179">
        <f>O847*H847</f>
        <v>0</v>
      </c>
      <c r="Q847" s="179">
        <v>2.4230000000000002E-2</v>
      </c>
      <c r="R847" s="179">
        <f>Q847*H847</f>
        <v>5.148875E-2</v>
      </c>
      <c r="S847" s="179">
        <v>0</v>
      </c>
      <c r="T847" s="180">
        <f>S847*H847</f>
        <v>0</v>
      </c>
      <c r="U847" s="36"/>
      <c r="V847" s="36"/>
      <c r="W847" s="36"/>
      <c r="X847" s="36"/>
      <c r="Y847" s="36"/>
      <c r="Z847" s="36"/>
      <c r="AA847" s="36"/>
      <c r="AB847" s="36"/>
      <c r="AC847" s="36"/>
      <c r="AD847" s="36"/>
      <c r="AE847" s="36"/>
      <c r="AR847" s="181" t="s">
        <v>370</v>
      </c>
      <c r="AT847" s="181" t="s">
        <v>197</v>
      </c>
      <c r="AU847" s="181" t="s">
        <v>81</v>
      </c>
      <c r="AY847" s="19" t="s">
        <v>128</v>
      </c>
      <c r="BE847" s="182">
        <f>IF(N847="základní",J847,0)</f>
        <v>0</v>
      </c>
      <c r="BF847" s="182">
        <f>IF(N847="snížená",J847,0)</f>
        <v>0</v>
      </c>
      <c r="BG847" s="182">
        <f>IF(N847="zákl. přenesená",J847,0)</f>
        <v>0</v>
      </c>
      <c r="BH847" s="182">
        <f>IF(N847="sníž. přenesená",J847,0)</f>
        <v>0</v>
      </c>
      <c r="BI847" s="182">
        <f>IF(N847="nulová",J847,0)</f>
        <v>0</v>
      </c>
      <c r="BJ847" s="19" t="s">
        <v>79</v>
      </c>
      <c r="BK847" s="182">
        <f>ROUND(I847*H847,2)</f>
        <v>0</v>
      </c>
      <c r="BL847" s="19" t="s">
        <v>251</v>
      </c>
      <c r="BM847" s="181" t="s">
        <v>1217</v>
      </c>
    </row>
    <row r="848" spans="1:65" s="2" customFormat="1" ht="11.25">
      <c r="A848" s="36"/>
      <c r="B848" s="37"/>
      <c r="C848" s="38"/>
      <c r="D848" s="183" t="s">
        <v>137</v>
      </c>
      <c r="E848" s="38"/>
      <c r="F848" s="184" t="s">
        <v>1216</v>
      </c>
      <c r="G848" s="38"/>
      <c r="H848" s="38"/>
      <c r="I848" s="185"/>
      <c r="J848" s="38"/>
      <c r="K848" s="38"/>
      <c r="L848" s="41"/>
      <c r="M848" s="186"/>
      <c r="N848" s="187"/>
      <c r="O848" s="66"/>
      <c r="P848" s="66"/>
      <c r="Q848" s="66"/>
      <c r="R848" s="66"/>
      <c r="S848" s="66"/>
      <c r="T848" s="67"/>
      <c r="U848" s="36"/>
      <c r="V848" s="36"/>
      <c r="W848" s="36"/>
      <c r="X848" s="36"/>
      <c r="Y848" s="36"/>
      <c r="Z848" s="36"/>
      <c r="AA848" s="36"/>
      <c r="AB848" s="36"/>
      <c r="AC848" s="36"/>
      <c r="AD848" s="36"/>
      <c r="AE848" s="36"/>
      <c r="AT848" s="19" t="s">
        <v>137</v>
      </c>
      <c r="AU848" s="19" t="s">
        <v>81</v>
      </c>
    </row>
    <row r="849" spans="1:65" s="13" customFormat="1" ht="11.25">
      <c r="B849" s="190"/>
      <c r="C849" s="191"/>
      <c r="D849" s="183" t="s">
        <v>141</v>
      </c>
      <c r="E849" s="192" t="s">
        <v>19</v>
      </c>
      <c r="F849" s="193" t="s">
        <v>1218</v>
      </c>
      <c r="G849" s="191"/>
      <c r="H849" s="194">
        <v>2.125</v>
      </c>
      <c r="I849" s="195"/>
      <c r="J849" s="191"/>
      <c r="K849" s="191"/>
      <c r="L849" s="196"/>
      <c r="M849" s="197"/>
      <c r="N849" s="198"/>
      <c r="O849" s="198"/>
      <c r="P849" s="198"/>
      <c r="Q849" s="198"/>
      <c r="R849" s="198"/>
      <c r="S849" s="198"/>
      <c r="T849" s="199"/>
      <c r="AT849" s="200" t="s">
        <v>141</v>
      </c>
      <c r="AU849" s="200" t="s">
        <v>81</v>
      </c>
      <c r="AV849" s="13" t="s">
        <v>81</v>
      </c>
      <c r="AW849" s="13" t="s">
        <v>35</v>
      </c>
      <c r="AX849" s="13" t="s">
        <v>74</v>
      </c>
      <c r="AY849" s="200" t="s">
        <v>128</v>
      </c>
    </row>
    <row r="850" spans="1:65" s="14" customFormat="1" ht="11.25">
      <c r="B850" s="201"/>
      <c r="C850" s="202"/>
      <c r="D850" s="183" t="s">
        <v>141</v>
      </c>
      <c r="E850" s="203" t="s">
        <v>19</v>
      </c>
      <c r="F850" s="204" t="s">
        <v>143</v>
      </c>
      <c r="G850" s="202"/>
      <c r="H850" s="205">
        <v>2.125</v>
      </c>
      <c r="I850" s="206"/>
      <c r="J850" s="202"/>
      <c r="K850" s="202"/>
      <c r="L850" s="207"/>
      <c r="M850" s="208"/>
      <c r="N850" s="209"/>
      <c r="O850" s="209"/>
      <c r="P850" s="209"/>
      <c r="Q850" s="209"/>
      <c r="R850" s="209"/>
      <c r="S850" s="209"/>
      <c r="T850" s="210"/>
      <c r="AT850" s="211" t="s">
        <v>141</v>
      </c>
      <c r="AU850" s="211" t="s">
        <v>81</v>
      </c>
      <c r="AV850" s="14" t="s">
        <v>135</v>
      </c>
      <c r="AW850" s="14" t="s">
        <v>35</v>
      </c>
      <c r="AX850" s="14" t="s">
        <v>79</v>
      </c>
      <c r="AY850" s="211" t="s">
        <v>128</v>
      </c>
    </row>
    <row r="851" spans="1:65" s="2" customFormat="1" ht="16.5" customHeight="1">
      <c r="A851" s="36"/>
      <c r="B851" s="37"/>
      <c r="C851" s="170" t="s">
        <v>1219</v>
      </c>
      <c r="D851" s="170" t="s">
        <v>130</v>
      </c>
      <c r="E851" s="171" t="s">
        <v>1220</v>
      </c>
      <c r="F851" s="172" t="s">
        <v>1221</v>
      </c>
      <c r="G851" s="173" t="s">
        <v>304</v>
      </c>
      <c r="H851" s="174">
        <v>2</v>
      </c>
      <c r="I851" s="175"/>
      <c r="J851" s="176">
        <f>ROUND(I851*H851,2)</f>
        <v>0</v>
      </c>
      <c r="K851" s="172" t="s">
        <v>134</v>
      </c>
      <c r="L851" s="41"/>
      <c r="M851" s="177" t="s">
        <v>19</v>
      </c>
      <c r="N851" s="178" t="s">
        <v>45</v>
      </c>
      <c r="O851" s="66"/>
      <c r="P851" s="179">
        <f>O851*H851</f>
        <v>0</v>
      </c>
      <c r="Q851" s="179">
        <v>0</v>
      </c>
      <c r="R851" s="179">
        <f>Q851*H851</f>
        <v>0</v>
      </c>
      <c r="S851" s="179">
        <v>0</v>
      </c>
      <c r="T851" s="180">
        <f>S851*H851</f>
        <v>0</v>
      </c>
      <c r="U851" s="36"/>
      <c r="V851" s="36"/>
      <c r="W851" s="36"/>
      <c r="X851" s="36"/>
      <c r="Y851" s="36"/>
      <c r="Z851" s="36"/>
      <c r="AA851" s="36"/>
      <c r="AB851" s="36"/>
      <c r="AC851" s="36"/>
      <c r="AD851" s="36"/>
      <c r="AE851" s="36"/>
      <c r="AR851" s="181" t="s">
        <v>251</v>
      </c>
      <c r="AT851" s="181" t="s">
        <v>130</v>
      </c>
      <c r="AU851" s="181" t="s">
        <v>81</v>
      </c>
      <c r="AY851" s="19" t="s">
        <v>128</v>
      </c>
      <c r="BE851" s="182">
        <f>IF(N851="základní",J851,0)</f>
        <v>0</v>
      </c>
      <c r="BF851" s="182">
        <f>IF(N851="snížená",J851,0)</f>
        <v>0</v>
      </c>
      <c r="BG851" s="182">
        <f>IF(N851="zákl. přenesená",J851,0)</f>
        <v>0</v>
      </c>
      <c r="BH851" s="182">
        <f>IF(N851="sníž. přenesená",J851,0)</f>
        <v>0</v>
      </c>
      <c r="BI851" s="182">
        <f>IF(N851="nulová",J851,0)</f>
        <v>0</v>
      </c>
      <c r="BJ851" s="19" t="s">
        <v>79</v>
      </c>
      <c r="BK851" s="182">
        <f>ROUND(I851*H851,2)</f>
        <v>0</v>
      </c>
      <c r="BL851" s="19" t="s">
        <v>251</v>
      </c>
      <c r="BM851" s="181" t="s">
        <v>1222</v>
      </c>
    </row>
    <row r="852" spans="1:65" s="2" customFormat="1" ht="11.25">
      <c r="A852" s="36"/>
      <c r="B852" s="37"/>
      <c r="C852" s="38"/>
      <c r="D852" s="183" t="s">
        <v>137</v>
      </c>
      <c r="E852" s="38"/>
      <c r="F852" s="184" t="s">
        <v>1223</v>
      </c>
      <c r="G852" s="38"/>
      <c r="H852" s="38"/>
      <c r="I852" s="185"/>
      <c r="J852" s="38"/>
      <c r="K852" s="38"/>
      <c r="L852" s="41"/>
      <c r="M852" s="186"/>
      <c r="N852" s="187"/>
      <c r="O852" s="66"/>
      <c r="P852" s="66"/>
      <c r="Q852" s="66"/>
      <c r="R852" s="66"/>
      <c r="S852" s="66"/>
      <c r="T852" s="67"/>
      <c r="U852" s="36"/>
      <c r="V852" s="36"/>
      <c r="W852" s="36"/>
      <c r="X852" s="36"/>
      <c r="Y852" s="36"/>
      <c r="Z852" s="36"/>
      <c r="AA852" s="36"/>
      <c r="AB852" s="36"/>
      <c r="AC852" s="36"/>
      <c r="AD852" s="36"/>
      <c r="AE852" s="36"/>
      <c r="AT852" s="19" t="s">
        <v>137</v>
      </c>
      <c r="AU852" s="19" t="s">
        <v>81</v>
      </c>
    </row>
    <row r="853" spans="1:65" s="2" customFormat="1" ht="11.25">
      <c r="A853" s="36"/>
      <c r="B853" s="37"/>
      <c r="C853" s="38"/>
      <c r="D853" s="188" t="s">
        <v>139</v>
      </c>
      <c r="E853" s="38"/>
      <c r="F853" s="189" t="s">
        <v>1224</v>
      </c>
      <c r="G853" s="38"/>
      <c r="H853" s="38"/>
      <c r="I853" s="185"/>
      <c r="J853" s="38"/>
      <c r="K853" s="38"/>
      <c r="L853" s="41"/>
      <c r="M853" s="186"/>
      <c r="N853" s="187"/>
      <c r="O853" s="66"/>
      <c r="P853" s="66"/>
      <c r="Q853" s="66"/>
      <c r="R853" s="66"/>
      <c r="S853" s="66"/>
      <c r="T853" s="67"/>
      <c r="U853" s="36"/>
      <c r="V853" s="36"/>
      <c r="W853" s="36"/>
      <c r="X853" s="36"/>
      <c r="Y853" s="36"/>
      <c r="Z853" s="36"/>
      <c r="AA853" s="36"/>
      <c r="AB853" s="36"/>
      <c r="AC853" s="36"/>
      <c r="AD853" s="36"/>
      <c r="AE853" s="36"/>
      <c r="AT853" s="19" t="s">
        <v>139</v>
      </c>
      <c r="AU853" s="19" t="s">
        <v>81</v>
      </c>
    </row>
    <row r="854" spans="1:65" s="2" customFormat="1" ht="16.5" customHeight="1">
      <c r="A854" s="36"/>
      <c r="B854" s="37"/>
      <c r="C854" s="222" t="s">
        <v>1225</v>
      </c>
      <c r="D854" s="222" t="s">
        <v>197</v>
      </c>
      <c r="E854" s="223" t="s">
        <v>1226</v>
      </c>
      <c r="F854" s="224" t="s">
        <v>1227</v>
      </c>
      <c r="G854" s="225" t="s">
        <v>304</v>
      </c>
      <c r="H854" s="226">
        <v>2</v>
      </c>
      <c r="I854" s="227"/>
      <c r="J854" s="228">
        <f>ROUND(I854*H854,2)</f>
        <v>0</v>
      </c>
      <c r="K854" s="224" t="s">
        <v>134</v>
      </c>
      <c r="L854" s="229"/>
      <c r="M854" s="230" t="s">
        <v>19</v>
      </c>
      <c r="N854" s="231" t="s">
        <v>45</v>
      </c>
      <c r="O854" s="66"/>
      <c r="P854" s="179">
        <f>O854*H854</f>
        <v>0</v>
      </c>
      <c r="Q854" s="179">
        <v>8.0000000000000004E-4</v>
      </c>
      <c r="R854" s="179">
        <f>Q854*H854</f>
        <v>1.6000000000000001E-3</v>
      </c>
      <c r="S854" s="179">
        <v>0</v>
      </c>
      <c r="T854" s="180">
        <f>S854*H854</f>
        <v>0</v>
      </c>
      <c r="U854" s="36"/>
      <c r="V854" s="36"/>
      <c r="W854" s="36"/>
      <c r="X854" s="36"/>
      <c r="Y854" s="36"/>
      <c r="Z854" s="36"/>
      <c r="AA854" s="36"/>
      <c r="AB854" s="36"/>
      <c r="AC854" s="36"/>
      <c r="AD854" s="36"/>
      <c r="AE854" s="36"/>
      <c r="AR854" s="181" t="s">
        <v>370</v>
      </c>
      <c r="AT854" s="181" t="s">
        <v>197</v>
      </c>
      <c r="AU854" s="181" t="s">
        <v>81</v>
      </c>
      <c r="AY854" s="19" t="s">
        <v>128</v>
      </c>
      <c r="BE854" s="182">
        <f>IF(N854="základní",J854,0)</f>
        <v>0</v>
      </c>
      <c r="BF854" s="182">
        <f>IF(N854="snížená",J854,0)</f>
        <v>0</v>
      </c>
      <c r="BG854" s="182">
        <f>IF(N854="zákl. přenesená",J854,0)</f>
        <v>0</v>
      </c>
      <c r="BH854" s="182">
        <f>IF(N854="sníž. přenesená",J854,0)</f>
        <v>0</v>
      </c>
      <c r="BI854" s="182">
        <f>IF(N854="nulová",J854,0)</f>
        <v>0</v>
      </c>
      <c r="BJ854" s="19" t="s">
        <v>79</v>
      </c>
      <c r="BK854" s="182">
        <f>ROUND(I854*H854,2)</f>
        <v>0</v>
      </c>
      <c r="BL854" s="19" t="s">
        <v>251</v>
      </c>
      <c r="BM854" s="181" t="s">
        <v>1228</v>
      </c>
    </row>
    <row r="855" spans="1:65" s="2" customFormat="1" ht="11.25">
      <c r="A855" s="36"/>
      <c r="B855" s="37"/>
      <c r="C855" s="38"/>
      <c r="D855" s="183" t="s">
        <v>137</v>
      </c>
      <c r="E855" s="38"/>
      <c r="F855" s="184" t="s">
        <v>1227</v>
      </c>
      <c r="G855" s="38"/>
      <c r="H855" s="38"/>
      <c r="I855" s="185"/>
      <c r="J855" s="38"/>
      <c r="K855" s="38"/>
      <c r="L855" s="41"/>
      <c r="M855" s="186"/>
      <c r="N855" s="187"/>
      <c r="O855" s="66"/>
      <c r="P855" s="66"/>
      <c r="Q855" s="66"/>
      <c r="R855" s="66"/>
      <c r="S855" s="66"/>
      <c r="T855" s="67"/>
      <c r="U855" s="36"/>
      <c r="V855" s="36"/>
      <c r="W855" s="36"/>
      <c r="X855" s="36"/>
      <c r="Y855" s="36"/>
      <c r="Z855" s="36"/>
      <c r="AA855" s="36"/>
      <c r="AB855" s="36"/>
      <c r="AC855" s="36"/>
      <c r="AD855" s="36"/>
      <c r="AE855" s="36"/>
      <c r="AT855" s="19" t="s">
        <v>137</v>
      </c>
      <c r="AU855" s="19" t="s">
        <v>81</v>
      </c>
    </row>
    <row r="856" spans="1:65" s="2" customFormat="1" ht="16.5" customHeight="1">
      <c r="A856" s="36"/>
      <c r="B856" s="37"/>
      <c r="C856" s="222" t="s">
        <v>1229</v>
      </c>
      <c r="D856" s="222" t="s">
        <v>197</v>
      </c>
      <c r="E856" s="223" t="s">
        <v>1230</v>
      </c>
      <c r="F856" s="224" t="s">
        <v>1231</v>
      </c>
      <c r="G856" s="225" t="s">
        <v>312</v>
      </c>
      <c r="H856" s="226">
        <v>2</v>
      </c>
      <c r="I856" s="227"/>
      <c r="J856" s="228">
        <f>ROUND(I856*H856,2)</f>
        <v>0</v>
      </c>
      <c r="K856" s="224" t="s">
        <v>134</v>
      </c>
      <c r="L856" s="229"/>
      <c r="M856" s="230" t="s">
        <v>19</v>
      </c>
      <c r="N856" s="231" t="s">
        <v>45</v>
      </c>
      <c r="O856" s="66"/>
      <c r="P856" s="179">
        <f>O856*H856</f>
        <v>0</v>
      </c>
      <c r="Q856" s="179">
        <v>6.0000000000000002E-5</v>
      </c>
      <c r="R856" s="179">
        <f>Q856*H856</f>
        <v>1.2E-4</v>
      </c>
      <c r="S856" s="179">
        <v>0</v>
      </c>
      <c r="T856" s="180">
        <f>S856*H856</f>
        <v>0</v>
      </c>
      <c r="U856" s="36"/>
      <c r="V856" s="36"/>
      <c r="W856" s="36"/>
      <c r="X856" s="36"/>
      <c r="Y856" s="36"/>
      <c r="Z856" s="36"/>
      <c r="AA856" s="36"/>
      <c r="AB856" s="36"/>
      <c r="AC856" s="36"/>
      <c r="AD856" s="36"/>
      <c r="AE856" s="36"/>
      <c r="AR856" s="181" t="s">
        <v>370</v>
      </c>
      <c r="AT856" s="181" t="s">
        <v>197</v>
      </c>
      <c r="AU856" s="181" t="s">
        <v>81</v>
      </c>
      <c r="AY856" s="19" t="s">
        <v>128</v>
      </c>
      <c r="BE856" s="182">
        <f>IF(N856="základní",J856,0)</f>
        <v>0</v>
      </c>
      <c r="BF856" s="182">
        <f>IF(N856="snížená",J856,0)</f>
        <v>0</v>
      </c>
      <c r="BG856" s="182">
        <f>IF(N856="zákl. přenesená",J856,0)</f>
        <v>0</v>
      </c>
      <c r="BH856" s="182">
        <f>IF(N856="sníž. přenesená",J856,0)</f>
        <v>0</v>
      </c>
      <c r="BI856" s="182">
        <f>IF(N856="nulová",J856,0)</f>
        <v>0</v>
      </c>
      <c r="BJ856" s="19" t="s">
        <v>79</v>
      </c>
      <c r="BK856" s="182">
        <f>ROUND(I856*H856,2)</f>
        <v>0</v>
      </c>
      <c r="BL856" s="19" t="s">
        <v>251</v>
      </c>
      <c r="BM856" s="181" t="s">
        <v>1232</v>
      </c>
    </row>
    <row r="857" spans="1:65" s="2" customFormat="1" ht="11.25">
      <c r="A857" s="36"/>
      <c r="B857" s="37"/>
      <c r="C857" s="38"/>
      <c r="D857" s="183" t="s">
        <v>137</v>
      </c>
      <c r="E857" s="38"/>
      <c r="F857" s="184" t="s">
        <v>1231</v>
      </c>
      <c r="G857" s="38"/>
      <c r="H857" s="38"/>
      <c r="I857" s="185"/>
      <c r="J857" s="38"/>
      <c r="K857" s="38"/>
      <c r="L857" s="41"/>
      <c r="M857" s="186"/>
      <c r="N857" s="187"/>
      <c r="O857" s="66"/>
      <c r="P857" s="66"/>
      <c r="Q857" s="66"/>
      <c r="R857" s="66"/>
      <c r="S857" s="66"/>
      <c r="T857" s="67"/>
      <c r="U857" s="36"/>
      <c r="V857" s="36"/>
      <c r="W857" s="36"/>
      <c r="X857" s="36"/>
      <c r="Y857" s="36"/>
      <c r="Z857" s="36"/>
      <c r="AA857" s="36"/>
      <c r="AB857" s="36"/>
      <c r="AC857" s="36"/>
      <c r="AD857" s="36"/>
      <c r="AE857" s="36"/>
      <c r="AT857" s="19" t="s">
        <v>137</v>
      </c>
      <c r="AU857" s="19" t="s">
        <v>81</v>
      </c>
    </row>
    <row r="858" spans="1:65" s="2" customFormat="1" ht="16.5" customHeight="1">
      <c r="A858" s="36"/>
      <c r="B858" s="37"/>
      <c r="C858" s="170" t="s">
        <v>1233</v>
      </c>
      <c r="D858" s="170" t="s">
        <v>130</v>
      </c>
      <c r="E858" s="171" t="s">
        <v>1234</v>
      </c>
      <c r="F858" s="172" t="s">
        <v>1235</v>
      </c>
      <c r="G858" s="173" t="s">
        <v>176</v>
      </c>
      <c r="H858" s="174">
        <v>0.34100000000000003</v>
      </c>
      <c r="I858" s="175"/>
      <c r="J858" s="176">
        <f>ROUND(I858*H858,2)</f>
        <v>0</v>
      </c>
      <c r="K858" s="172" t="s">
        <v>134</v>
      </c>
      <c r="L858" s="41"/>
      <c r="M858" s="177" t="s">
        <v>19</v>
      </c>
      <c r="N858" s="178" t="s">
        <v>45</v>
      </c>
      <c r="O858" s="66"/>
      <c r="P858" s="179">
        <f>O858*H858</f>
        <v>0</v>
      </c>
      <c r="Q858" s="179">
        <v>0</v>
      </c>
      <c r="R858" s="179">
        <f>Q858*H858</f>
        <v>0</v>
      </c>
      <c r="S858" s="179">
        <v>0</v>
      </c>
      <c r="T858" s="180">
        <f>S858*H858</f>
        <v>0</v>
      </c>
      <c r="U858" s="36"/>
      <c r="V858" s="36"/>
      <c r="W858" s="36"/>
      <c r="X858" s="36"/>
      <c r="Y858" s="36"/>
      <c r="Z858" s="36"/>
      <c r="AA858" s="36"/>
      <c r="AB858" s="36"/>
      <c r="AC858" s="36"/>
      <c r="AD858" s="36"/>
      <c r="AE858" s="36"/>
      <c r="AR858" s="181" t="s">
        <v>251</v>
      </c>
      <c r="AT858" s="181" t="s">
        <v>130</v>
      </c>
      <c r="AU858" s="181" t="s">
        <v>81</v>
      </c>
      <c r="AY858" s="19" t="s">
        <v>128</v>
      </c>
      <c r="BE858" s="182">
        <f>IF(N858="základní",J858,0)</f>
        <v>0</v>
      </c>
      <c r="BF858" s="182">
        <f>IF(N858="snížená",J858,0)</f>
        <v>0</v>
      </c>
      <c r="BG858" s="182">
        <f>IF(N858="zákl. přenesená",J858,0)</f>
        <v>0</v>
      </c>
      <c r="BH858" s="182">
        <f>IF(N858="sníž. přenesená",J858,0)</f>
        <v>0</v>
      </c>
      <c r="BI858" s="182">
        <f>IF(N858="nulová",J858,0)</f>
        <v>0</v>
      </c>
      <c r="BJ858" s="19" t="s">
        <v>79</v>
      </c>
      <c r="BK858" s="182">
        <f>ROUND(I858*H858,2)</f>
        <v>0</v>
      </c>
      <c r="BL858" s="19" t="s">
        <v>251</v>
      </c>
      <c r="BM858" s="181" t="s">
        <v>1236</v>
      </c>
    </row>
    <row r="859" spans="1:65" s="2" customFormat="1" ht="19.5">
      <c r="A859" s="36"/>
      <c r="B859" s="37"/>
      <c r="C859" s="38"/>
      <c r="D859" s="183" t="s">
        <v>137</v>
      </c>
      <c r="E859" s="38"/>
      <c r="F859" s="184" t="s">
        <v>1237</v>
      </c>
      <c r="G859" s="38"/>
      <c r="H859" s="38"/>
      <c r="I859" s="185"/>
      <c r="J859" s="38"/>
      <c r="K859" s="38"/>
      <c r="L859" s="41"/>
      <c r="M859" s="186"/>
      <c r="N859" s="187"/>
      <c r="O859" s="66"/>
      <c r="P859" s="66"/>
      <c r="Q859" s="66"/>
      <c r="R859" s="66"/>
      <c r="S859" s="66"/>
      <c r="T859" s="67"/>
      <c r="U859" s="36"/>
      <c r="V859" s="36"/>
      <c r="W859" s="36"/>
      <c r="X859" s="36"/>
      <c r="Y859" s="36"/>
      <c r="Z859" s="36"/>
      <c r="AA859" s="36"/>
      <c r="AB859" s="36"/>
      <c r="AC859" s="36"/>
      <c r="AD859" s="36"/>
      <c r="AE859" s="36"/>
      <c r="AT859" s="19" t="s">
        <v>137</v>
      </c>
      <c r="AU859" s="19" t="s">
        <v>81</v>
      </c>
    </row>
    <row r="860" spans="1:65" s="2" customFormat="1" ht="11.25">
      <c r="A860" s="36"/>
      <c r="B860" s="37"/>
      <c r="C860" s="38"/>
      <c r="D860" s="188" t="s">
        <v>139</v>
      </c>
      <c r="E860" s="38"/>
      <c r="F860" s="189" t="s">
        <v>1238</v>
      </c>
      <c r="G860" s="38"/>
      <c r="H860" s="38"/>
      <c r="I860" s="185"/>
      <c r="J860" s="38"/>
      <c r="K860" s="38"/>
      <c r="L860" s="41"/>
      <c r="M860" s="186"/>
      <c r="N860" s="187"/>
      <c r="O860" s="66"/>
      <c r="P860" s="66"/>
      <c r="Q860" s="66"/>
      <c r="R860" s="66"/>
      <c r="S860" s="66"/>
      <c r="T860" s="67"/>
      <c r="U860" s="36"/>
      <c r="V860" s="36"/>
      <c r="W860" s="36"/>
      <c r="X860" s="36"/>
      <c r="Y860" s="36"/>
      <c r="Z860" s="36"/>
      <c r="AA860" s="36"/>
      <c r="AB860" s="36"/>
      <c r="AC860" s="36"/>
      <c r="AD860" s="36"/>
      <c r="AE860" s="36"/>
      <c r="AT860" s="19" t="s">
        <v>139</v>
      </c>
      <c r="AU860" s="19" t="s">
        <v>81</v>
      </c>
    </row>
    <row r="861" spans="1:65" s="12" customFormat="1" ht="22.9" customHeight="1">
      <c r="B861" s="154"/>
      <c r="C861" s="155"/>
      <c r="D861" s="156" t="s">
        <v>73</v>
      </c>
      <c r="E861" s="168" t="s">
        <v>1239</v>
      </c>
      <c r="F861" s="168" t="s">
        <v>1240</v>
      </c>
      <c r="G861" s="155"/>
      <c r="H861" s="155"/>
      <c r="I861" s="158"/>
      <c r="J861" s="169">
        <f>BK861</f>
        <v>0</v>
      </c>
      <c r="K861" s="155"/>
      <c r="L861" s="160"/>
      <c r="M861" s="161"/>
      <c r="N861" s="162"/>
      <c r="O861" s="162"/>
      <c r="P861" s="163">
        <f>SUM(P862:P879)</f>
        <v>0</v>
      </c>
      <c r="Q861" s="162"/>
      <c r="R861" s="163">
        <f>SUM(R862:R879)</f>
        <v>1.7521000000000002E-2</v>
      </c>
      <c r="S861" s="162"/>
      <c r="T861" s="164">
        <f>SUM(T862:T879)</f>
        <v>0</v>
      </c>
      <c r="AR861" s="165" t="s">
        <v>81</v>
      </c>
      <c r="AT861" s="166" t="s">
        <v>73</v>
      </c>
      <c r="AU861" s="166" t="s">
        <v>79</v>
      </c>
      <c r="AY861" s="165" t="s">
        <v>128</v>
      </c>
      <c r="BK861" s="167">
        <f>SUM(BK862:BK879)</f>
        <v>0</v>
      </c>
    </row>
    <row r="862" spans="1:65" s="2" customFormat="1" ht="16.5" customHeight="1">
      <c r="A862" s="36"/>
      <c r="B862" s="37"/>
      <c r="C862" s="170" t="s">
        <v>1241</v>
      </c>
      <c r="D862" s="170" t="s">
        <v>130</v>
      </c>
      <c r="E862" s="171" t="s">
        <v>1242</v>
      </c>
      <c r="F862" s="172" t="s">
        <v>1243</v>
      </c>
      <c r="G862" s="173" t="s">
        <v>205</v>
      </c>
      <c r="H862" s="174">
        <v>22</v>
      </c>
      <c r="I862" s="175"/>
      <c r="J862" s="176">
        <f>ROUND(I862*H862,2)</f>
        <v>0</v>
      </c>
      <c r="K862" s="172" t="s">
        <v>134</v>
      </c>
      <c r="L862" s="41"/>
      <c r="M862" s="177" t="s">
        <v>19</v>
      </c>
      <c r="N862" s="178" t="s">
        <v>45</v>
      </c>
      <c r="O862" s="66"/>
      <c r="P862" s="179">
        <f>O862*H862</f>
        <v>0</v>
      </c>
      <c r="Q862" s="179">
        <v>1.2E-4</v>
      </c>
      <c r="R862" s="179">
        <f>Q862*H862</f>
        <v>2.64E-3</v>
      </c>
      <c r="S862" s="179">
        <v>0</v>
      </c>
      <c r="T862" s="180">
        <f>S862*H862</f>
        <v>0</v>
      </c>
      <c r="U862" s="36"/>
      <c r="V862" s="36"/>
      <c r="W862" s="36"/>
      <c r="X862" s="36"/>
      <c r="Y862" s="36"/>
      <c r="Z862" s="36"/>
      <c r="AA862" s="36"/>
      <c r="AB862" s="36"/>
      <c r="AC862" s="36"/>
      <c r="AD862" s="36"/>
      <c r="AE862" s="36"/>
      <c r="AR862" s="181" t="s">
        <v>251</v>
      </c>
      <c r="AT862" s="181" t="s">
        <v>130</v>
      </c>
      <c r="AU862" s="181" t="s">
        <v>81</v>
      </c>
      <c r="AY862" s="19" t="s">
        <v>128</v>
      </c>
      <c r="BE862" s="182">
        <f>IF(N862="základní",J862,0)</f>
        <v>0</v>
      </c>
      <c r="BF862" s="182">
        <f>IF(N862="snížená",J862,0)</f>
        <v>0</v>
      </c>
      <c r="BG862" s="182">
        <f>IF(N862="zákl. přenesená",J862,0)</f>
        <v>0</v>
      </c>
      <c r="BH862" s="182">
        <f>IF(N862="sníž. přenesená",J862,0)</f>
        <v>0</v>
      </c>
      <c r="BI862" s="182">
        <f>IF(N862="nulová",J862,0)</f>
        <v>0</v>
      </c>
      <c r="BJ862" s="19" t="s">
        <v>79</v>
      </c>
      <c r="BK862" s="182">
        <f>ROUND(I862*H862,2)</f>
        <v>0</v>
      </c>
      <c r="BL862" s="19" t="s">
        <v>251</v>
      </c>
      <c r="BM862" s="181" t="s">
        <v>1244</v>
      </c>
    </row>
    <row r="863" spans="1:65" s="2" customFormat="1" ht="11.25">
      <c r="A863" s="36"/>
      <c r="B863" s="37"/>
      <c r="C863" s="38"/>
      <c r="D863" s="183" t="s">
        <v>137</v>
      </c>
      <c r="E863" s="38"/>
      <c r="F863" s="184" t="s">
        <v>1245</v>
      </c>
      <c r="G863" s="38"/>
      <c r="H863" s="38"/>
      <c r="I863" s="185"/>
      <c r="J863" s="38"/>
      <c r="K863" s="38"/>
      <c r="L863" s="41"/>
      <c r="M863" s="186"/>
      <c r="N863" s="187"/>
      <c r="O863" s="66"/>
      <c r="P863" s="66"/>
      <c r="Q863" s="66"/>
      <c r="R863" s="66"/>
      <c r="S863" s="66"/>
      <c r="T863" s="67"/>
      <c r="U863" s="36"/>
      <c r="V863" s="36"/>
      <c r="W863" s="36"/>
      <c r="X863" s="36"/>
      <c r="Y863" s="36"/>
      <c r="Z863" s="36"/>
      <c r="AA863" s="36"/>
      <c r="AB863" s="36"/>
      <c r="AC863" s="36"/>
      <c r="AD863" s="36"/>
      <c r="AE863" s="36"/>
      <c r="AT863" s="19" t="s">
        <v>137</v>
      </c>
      <c r="AU863" s="19" t="s">
        <v>81</v>
      </c>
    </row>
    <row r="864" spans="1:65" s="2" customFormat="1" ht="11.25">
      <c r="A864" s="36"/>
      <c r="B864" s="37"/>
      <c r="C864" s="38"/>
      <c r="D864" s="188" t="s">
        <v>139</v>
      </c>
      <c r="E864" s="38"/>
      <c r="F864" s="189" t="s">
        <v>1246</v>
      </c>
      <c r="G864" s="38"/>
      <c r="H864" s="38"/>
      <c r="I864" s="185"/>
      <c r="J864" s="38"/>
      <c r="K864" s="38"/>
      <c r="L864" s="41"/>
      <c r="M864" s="186"/>
      <c r="N864" s="187"/>
      <c r="O864" s="66"/>
      <c r="P864" s="66"/>
      <c r="Q864" s="66"/>
      <c r="R864" s="66"/>
      <c r="S864" s="66"/>
      <c r="T864" s="67"/>
      <c r="U864" s="36"/>
      <c r="V864" s="36"/>
      <c r="W864" s="36"/>
      <c r="X864" s="36"/>
      <c r="Y864" s="36"/>
      <c r="Z864" s="36"/>
      <c r="AA864" s="36"/>
      <c r="AB864" s="36"/>
      <c r="AC864" s="36"/>
      <c r="AD864" s="36"/>
      <c r="AE864" s="36"/>
      <c r="AT864" s="19" t="s">
        <v>139</v>
      </c>
      <c r="AU864" s="19" t="s">
        <v>81</v>
      </c>
    </row>
    <row r="865" spans="1:65" s="15" customFormat="1" ht="11.25">
      <c r="B865" s="212"/>
      <c r="C865" s="213"/>
      <c r="D865" s="183" t="s">
        <v>141</v>
      </c>
      <c r="E865" s="214" t="s">
        <v>19</v>
      </c>
      <c r="F865" s="215" t="s">
        <v>1247</v>
      </c>
      <c r="G865" s="213"/>
      <c r="H865" s="214" t="s">
        <v>19</v>
      </c>
      <c r="I865" s="216"/>
      <c r="J865" s="213"/>
      <c r="K865" s="213"/>
      <c r="L865" s="217"/>
      <c r="M865" s="218"/>
      <c r="N865" s="219"/>
      <c r="O865" s="219"/>
      <c r="P865" s="219"/>
      <c r="Q865" s="219"/>
      <c r="R865" s="219"/>
      <c r="S865" s="219"/>
      <c r="T865" s="220"/>
      <c r="AT865" s="221" t="s">
        <v>141</v>
      </c>
      <c r="AU865" s="221" t="s">
        <v>81</v>
      </c>
      <c r="AV865" s="15" t="s">
        <v>79</v>
      </c>
      <c r="AW865" s="15" t="s">
        <v>35</v>
      </c>
      <c r="AX865" s="15" t="s">
        <v>74</v>
      </c>
      <c r="AY865" s="221" t="s">
        <v>128</v>
      </c>
    </row>
    <row r="866" spans="1:65" s="15" customFormat="1" ht="11.25">
      <c r="B866" s="212"/>
      <c r="C866" s="213"/>
      <c r="D866" s="183" t="s">
        <v>141</v>
      </c>
      <c r="E866" s="214" t="s">
        <v>19</v>
      </c>
      <c r="F866" s="215" t="s">
        <v>1190</v>
      </c>
      <c r="G866" s="213"/>
      <c r="H866" s="214" t="s">
        <v>19</v>
      </c>
      <c r="I866" s="216"/>
      <c r="J866" s="213"/>
      <c r="K866" s="213"/>
      <c r="L866" s="217"/>
      <c r="M866" s="218"/>
      <c r="N866" s="219"/>
      <c r="O866" s="219"/>
      <c r="P866" s="219"/>
      <c r="Q866" s="219"/>
      <c r="R866" s="219"/>
      <c r="S866" s="219"/>
      <c r="T866" s="220"/>
      <c r="AT866" s="221" t="s">
        <v>141</v>
      </c>
      <c r="AU866" s="221" t="s">
        <v>81</v>
      </c>
      <c r="AV866" s="15" t="s">
        <v>79</v>
      </c>
      <c r="AW866" s="15" t="s">
        <v>35</v>
      </c>
      <c r="AX866" s="15" t="s">
        <v>74</v>
      </c>
      <c r="AY866" s="221" t="s">
        <v>128</v>
      </c>
    </row>
    <row r="867" spans="1:65" s="13" customFormat="1" ht="11.25">
      <c r="B867" s="190"/>
      <c r="C867" s="191"/>
      <c r="D867" s="183" t="s">
        <v>141</v>
      </c>
      <c r="E867" s="192" t="s">
        <v>19</v>
      </c>
      <c r="F867" s="193" t="s">
        <v>1191</v>
      </c>
      <c r="G867" s="191"/>
      <c r="H867" s="194">
        <v>22</v>
      </c>
      <c r="I867" s="195"/>
      <c r="J867" s="191"/>
      <c r="K867" s="191"/>
      <c r="L867" s="196"/>
      <c r="M867" s="197"/>
      <c r="N867" s="198"/>
      <c r="O867" s="198"/>
      <c r="P867" s="198"/>
      <c r="Q867" s="198"/>
      <c r="R867" s="198"/>
      <c r="S867" s="198"/>
      <c r="T867" s="199"/>
      <c r="AT867" s="200" t="s">
        <v>141</v>
      </c>
      <c r="AU867" s="200" t="s">
        <v>81</v>
      </c>
      <c r="AV867" s="13" t="s">
        <v>81</v>
      </c>
      <c r="AW867" s="13" t="s">
        <v>35</v>
      </c>
      <c r="AX867" s="13" t="s">
        <v>74</v>
      </c>
      <c r="AY867" s="200" t="s">
        <v>128</v>
      </c>
    </row>
    <row r="868" spans="1:65" s="14" customFormat="1" ht="11.25">
      <c r="B868" s="201"/>
      <c r="C868" s="202"/>
      <c r="D868" s="183" t="s">
        <v>141</v>
      </c>
      <c r="E868" s="203" t="s">
        <v>19</v>
      </c>
      <c r="F868" s="204" t="s">
        <v>143</v>
      </c>
      <c r="G868" s="202"/>
      <c r="H868" s="205">
        <v>22</v>
      </c>
      <c r="I868" s="206"/>
      <c r="J868" s="202"/>
      <c r="K868" s="202"/>
      <c r="L868" s="207"/>
      <c r="M868" s="208"/>
      <c r="N868" s="209"/>
      <c r="O868" s="209"/>
      <c r="P868" s="209"/>
      <c r="Q868" s="209"/>
      <c r="R868" s="209"/>
      <c r="S868" s="209"/>
      <c r="T868" s="210"/>
      <c r="AT868" s="211" t="s">
        <v>141</v>
      </c>
      <c r="AU868" s="211" t="s">
        <v>81</v>
      </c>
      <c r="AV868" s="14" t="s">
        <v>135</v>
      </c>
      <c r="AW868" s="14" t="s">
        <v>35</v>
      </c>
      <c r="AX868" s="14" t="s">
        <v>79</v>
      </c>
      <c r="AY868" s="211" t="s">
        <v>128</v>
      </c>
    </row>
    <row r="869" spans="1:65" s="2" customFormat="1" ht="16.5" customHeight="1">
      <c r="A869" s="36"/>
      <c r="B869" s="37"/>
      <c r="C869" s="170" t="s">
        <v>1248</v>
      </c>
      <c r="D869" s="170" t="s">
        <v>130</v>
      </c>
      <c r="E869" s="171" t="s">
        <v>1249</v>
      </c>
      <c r="F869" s="172" t="s">
        <v>1250</v>
      </c>
      <c r="G869" s="173" t="s">
        <v>205</v>
      </c>
      <c r="H869" s="174">
        <v>59.524000000000001</v>
      </c>
      <c r="I869" s="175"/>
      <c r="J869" s="176">
        <f>ROUND(I869*H869,2)</f>
        <v>0</v>
      </c>
      <c r="K869" s="172" t="s">
        <v>134</v>
      </c>
      <c r="L869" s="41"/>
      <c r="M869" s="177" t="s">
        <v>19</v>
      </c>
      <c r="N869" s="178" t="s">
        <v>45</v>
      </c>
      <c r="O869" s="66"/>
      <c r="P869" s="179">
        <f>O869*H869</f>
        <v>0</v>
      </c>
      <c r="Q869" s="179">
        <v>2.5000000000000001E-4</v>
      </c>
      <c r="R869" s="179">
        <f>Q869*H869</f>
        <v>1.4881E-2</v>
      </c>
      <c r="S869" s="179">
        <v>0</v>
      </c>
      <c r="T869" s="180">
        <f>S869*H869</f>
        <v>0</v>
      </c>
      <c r="U869" s="36"/>
      <c r="V869" s="36"/>
      <c r="W869" s="36"/>
      <c r="X869" s="36"/>
      <c r="Y869" s="36"/>
      <c r="Z869" s="36"/>
      <c r="AA869" s="36"/>
      <c r="AB869" s="36"/>
      <c r="AC869" s="36"/>
      <c r="AD869" s="36"/>
      <c r="AE869" s="36"/>
      <c r="AR869" s="181" t="s">
        <v>251</v>
      </c>
      <c r="AT869" s="181" t="s">
        <v>130</v>
      </c>
      <c r="AU869" s="181" t="s">
        <v>81</v>
      </c>
      <c r="AY869" s="19" t="s">
        <v>128</v>
      </c>
      <c r="BE869" s="182">
        <f>IF(N869="základní",J869,0)</f>
        <v>0</v>
      </c>
      <c r="BF869" s="182">
        <f>IF(N869="snížená",J869,0)</f>
        <v>0</v>
      </c>
      <c r="BG869" s="182">
        <f>IF(N869="zákl. přenesená",J869,0)</f>
        <v>0</v>
      </c>
      <c r="BH869" s="182">
        <f>IF(N869="sníž. přenesená",J869,0)</f>
        <v>0</v>
      </c>
      <c r="BI869" s="182">
        <f>IF(N869="nulová",J869,0)</f>
        <v>0</v>
      </c>
      <c r="BJ869" s="19" t="s">
        <v>79</v>
      </c>
      <c r="BK869" s="182">
        <f>ROUND(I869*H869,2)</f>
        <v>0</v>
      </c>
      <c r="BL869" s="19" t="s">
        <v>251</v>
      </c>
      <c r="BM869" s="181" t="s">
        <v>1251</v>
      </c>
    </row>
    <row r="870" spans="1:65" s="2" customFormat="1" ht="11.25">
      <c r="A870" s="36"/>
      <c r="B870" s="37"/>
      <c r="C870" s="38"/>
      <c r="D870" s="183" t="s">
        <v>137</v>
      </c>
      <c r="E870" s="38"/>
      <c r="F870" s="184" t="s">
        <v>1252</v>
      </c>
      <c r="G870" s="38"/>
      <c r="H870" s="38"/>
      <c r="I870" s="185"/>
      <c r="J870" s="38"/>
      <c r="K870" s="38"/>
      <c r="L870" s="41"/>
      <c r="M870" s="186"/>
      <c r="N870" s="187"/>
      <c r="O870" s="66"/>
      <c r="P870" s="66"/>
      <c r="Q870" s="66"/>
      <c r="R870" s="66"/>
      <c r="S870" s="66"/>
      <c r="T870" s="67"/>
      <c r="U870" s="36"/>
      <c r="V870" s="36"/>
      <c r="W870" s="36"/>
      <c r="X870" s="36"/>
      <c r="Y870" s="36"/>
      <c r="Z870" s="36"/>
      <c r="AA870" s="36"/>
      <c r="AB870" s="36"/>
      <c r="AC870" s="36"/>
      <c r="AD870" s="36"/>
      <c r="AE870" s="36"/>
      <c r="AT870" s="19" t="s">
        <v>137</v>
      </c>
      <c r="AU870" s="19" t="s">
        <v>81</v>
      </c>
    </row>
    <row r="871" spans="1:65" s="2" customFormat="1" ht="11.25">
      <c r="A871" s="36"/>
      <c r="B871" s="37"/>
      <c r="C871" s="38"/>
      <c r="D871" s="188" t="s">
        <v>139</v>
      </c>
      <c r="E871" s="38"/>
      <c r="F871" s="189" t="s">
        <v>1253</v>
      </c>
      <c r="G871" s="38"/>
      <c r="H871" s="38"/>
      <c r="I871" s="185"/>
      <c r="J871" s="38"/>
      <c r="K871" s="38"/>
      <c r="L871" s="41"/>
      <c r="M871" s="186"/>
      <c r="N871" s="187"/>
      <c r="O871" s="66"/>
      <c r="P871" s="66"/>
      <c r="Q871" s="66"/>
      <c r="R871" s="66"/>
      <c r="S871" s="66"/>
      <c r="T871" s="67"/>
      <c r="U871" s="36"/>
      <c r="V871" s="36"/>
      <c r="W871" s="36"/>
      <c r="X871" s="36"/>
      <c r="Y871" s="36"/>
      <c r="Z871" s="36"/>
      <c r="AA871" s="36"/>
      <c r="AB871" s="36"/>
      <c r="AC871" s="36"/>
      <c r="AD871" s="36"/>
      <c r="AE871" s="36"/>
      <c r="AT871" s="19" t="s">
        <v>139</v>
      </c>
      <c r="AU871" s="19" t="s">
        <v>81</v>
      </c>
    </row>
    <row r="872" spans="1:65" s="15" customFormat="1" ht="11.25">
      <c r="B872" s="212"/>
      <c r="C872" s="213"/>
      <c r="D872" s="183" t="s">
        <v>141</v>
      </c>
      <c r="E872" s="214" t="s">
        <v>19</v>
      </c>
      <c r="F872" s="215" t="s">
        <v>910</v>
      </c>
      <c r="G872" s="213"/>
      <c r="H872" s="214" t="s">
        <v>19</v>
      </c>
      <c r="I872" s="216"/>
      <c r="J872" s="213"/>
      <c r="K872" s="213"/>
      <c r="L872" s="217"/>
      <c r="M872" s="218"/>
      <c r="N872" s="219"/>
      <c r="O872" s="219"/>
      <c r="P872" s="219"/>
      <c r="Q872" s="219"/>
      <c r="R872" s="219"/>
      <c r="S872" s="219"/>
      <c r="T872" s="220"/>
      <c r="AT872" s="221" t="s">
        <v>141</v>
      </c>
      <c r="AU872" s="221" t="s">
        <v>81</v>
      </c>
      <c r="AV872" s="15" t="s">
        <v>79</v>
      </c>
      <c r="AW872" s="15" t="s">
        <v>35</v>
      </c>
      <c r="AX872" s="15" t="s">
        <v>74</v>
      </c>
      <c r="AY872" s="221" t="s">
        <v>128</v>
      </c>
    </row>
    <row r="873" spans="1:65" s="13" customFormat="1" ht="11.25">
      <c r="B873" s="190"/>
      <c r="C873" s="191"/>
      <c r="D873" s="183" t="s">
        <v>141</v>
      </c>
      <c r="E873" s="192" t="s">
        <v>19</v>
      </c>
      <c r="F873" s="193" t="s">
        <v>911</v>
      </c>
      <c r="G873" s="191"/>
      <c r="H873" s="194">
        <v>13.62</v>
      </c>
      <c r="I873" s="195"/>
      <c r="J873" s="191"/>
      <c r="K873" s="191"/>
      <c r="L873" s="196"/>
      <c r="M873" s="197"/>
      <c r="N873" s="198"/>
      <c r="O873" s="198"/>
      <c r="P873" s="198"/>
      <c r="Q873" s="198"/>
      <c r="R873" s="198"/>
      <c r="S873" s="198"/>
      <c r="T873" s="199"/>
      <c r="AT873" s="200" t="s">
        <v>141</v>
      </c>
      <c r="AU873" s="200" t="s">
        <v>81</v>
      </c>
      <c r="AV873" s="13" t="s">
        <v>81</v>
      </c>
      <c r="AW873" s="13" t="s">
        <v>35</v>
      </c>
      <c r="AX873" s="13" t="s">
        <v>74</v>
      </c>
      <c r="AY873" s="200" t="s">
        <v>128</v>
      </c>
    </row>
    <row r="874" spans="1:65" s="15" customFormat="1" ht="11.25">
      <c r="B874" s="212"/>
      <c r="C874" s="213"/>
      <c r="D874" s="183" t="s">
        <v>141</v>
      </c>
      <c r="E874" s="214" t="s">
        <v>19</v>
      </c>
      <c r="F874" s="215" t="s">
        <v>1254</v>
      </c>
      <c r="G874" s="213"/>
      <c r="H874" s="214" t="s">
        <v>19</v>
      </c>
      <c r="I874" s="216"/>
      <c r="J874" s="213"/>
      <c r="K874" s="213"/>
      <c r="L874" s="217"/>
      <c r="M874" s="218"/>
      <c r="N874" s="219"/>
      <c r="O874" s="219"/>
      <c r="P874" s="219"/>
      <c r="Q874" s="219"/>
      <c r="R874" s="219"/>
      <c r="S874" s="219"/>
      <c r="T874" s="220"/>
      <c r="AT874" s="221" t="s">
        <v>141</v>
      </c>
      <c r="AU874" s="221" t="s">
        <v>81</v>
      </c>
      <c r="AV874" s="15" t="s">
        <v>79</v>
      </c>
      <c r="AW874" s="15" t="s">
        <v>35</v>
      </c>
      <c r="AX874" s="15" t="s">
        <v>74</v>
      </c>
      <c r="AY874" s="221" t="s">
        <v>128</v>
      </c>
    </row>
    <row r="875" spans="1:65" s="15" customFormat="1" ht="11.25">
      <c r="B875" s="212"/>
      <c r="C875" s="213"/>
      <c r="D875" s="183" t="s">
        <v>141</v>
      </c>
      <c r="E875" s="214" t="s">
        <v>19</v>
      </c>
      <c r="F875" s="215" t="s">
        <v>1190</v>
      </c>
      <c r="G875" s="213"/>
      <c r="H875" s="214" t="s">
        <v>19</v>
      </c>
      <c r="I875" s="216"/>
      <c r="J875" s="213"/>
      <c r="K875" s="213"/>
      <c r="L875" s="217"/>
      <c r="M875" s="218"/>
      <c r="N875" s="219"/>
      <c r="O875" s="219"/>
      <c r="P875" s="219"/>
      <c r="Q875" s="219"/>
      <c r="R875" s="219"/>
      <c r="S875" s="219"/>
      <c r="T875" s="220"/>
      <c r="AT875" s="221" t="s">
        <v>141</v>
      </c>
      <c r="AU875" s="221" t="s">
        <v>81</v>
      </c>
      <c r="AV875" s="15" t="s">
        <v>79</v>
      </c>
      <c r="AW875" s="15" t="s">
        <v>35</v>
      </c>
      <c r="AX875" s="15" t="s">
        <v>74</v>
      </c>
      <c r="AY875" s="221" t="s">
        <v>128</v>
      </c>
    </row>
    <row r="876" spans="1:65" s="13" customFormat="1" ht="11.25">
      <c r="B876" s="190"/>
      <c r="C876" s="191"/>
      <c r="D876" s="183" t="s">
        <v>141</v>
      </c>
      <c r="E876" s="192" t="s">
        <v>19</v>
      </c>
      <c r="F876" s="193" t="s">
        <v>1191</v>
      </c>
      <c r="G876" s="191"/>
      <c r="H876" s="194">
        <v>22</v>
      </c>
      <c r="I876" s="195"/>
      <c r="J876" s="191"/>
      <c r="K876" s="191"/>
      <c r="L876" s="196"/>
      <c r="M876" s="197"/>
      <c r="N876" s="198"/>
      <c r="O876" s="198"/>
      <c r="P876" s="198"/>
      <c r="Q876" s="198"/>
      <c r="R876" s="198"/>
      <c r="S876" s="198"/>
      <c r="T876" s="199"/>
      <c r="AT876" s="200" t="s">
        <v>141</v>
      </c>
      <c r="AU876" s="200" t="s">
        <v>81</v>
      </c>
      <c r="AV876" s="13" t="s">
        <v>81</v>
      </c>
      <c r="AW876" s="13" t="s">
        <v>35</v>
      </c>
      <c r="AX876" s="13" t="s">
        <v>74</v>
      </c>
      <c r="AY876" s="200" t="s">
        <v>128</v>
      </c>
    </row>
    <row r="877" spans="1:65" s="15" customFormat="1" ht="11.25">
      <c r="B877" s="212"/>
      <c r="C877" s="213"/>
      <c r="D877" s="183" t="s">
        <v>141</v>
      </c>
      <c r="E877" s="214" t="s">
        <v>19</v>
      </c>
      <c r="F877" s="215" t="s">
        <v>1255</v>
      </c>
      <c r="G877" s="213"/>
      <c r="H877" s="214" t="s">
        <v>19</v>
      </c>
      <c r="I877" s="216"/>
      <c r="J877" s="213"/>
      <c r="K877" s="213"/>
      <c r="L877" s="217"/>
      <c r="M877" s="218"/>
      <c r="N877" s="219"/>
      <c r="O877" s="219"/>
      <c r="P877" s="219"/>
      <c r="Q877" s="219"/>
      <c r="R877" s="219"/>
      <c r="S877" s="219"/>
      <c r="T877" s="220"/>
      <c r="AT877" s="221" t="s">
        <v>141</v>
      </c>
      <c r="AU877" s="221" t="s">
        <v>81</v>
      </c>
      <c r="AV877" s="15" t="s">
        <v>79</v>
      </c>
      <c r="AW877" s="15" t="s">
        <v>35</v>
      </c>
      <c r="AX877" s="15" t="s">
        <v>74</v>
      </c>
      <c r="AY877" s="221" t="s">
        <v>128</v>
      </c>
    </row>
    <row r="878" spans="1:65" s="13" customFormat="1" ht="11.25">
      <c r="B878" s="190"/>
      <c r="C878" s="191"/>
      <c r="D878" s="183" t="s">
        <v>141</v>
      </c>
      <c r="E878" s="192" t="s">
        <v>19</v>
      </c>
      <c r="F878" s="193" t="s">
        <v>1256</v>
      </c>
      <c r="G878" s="191"/>
      <c r="H878" s="194">
        <v>23.904</v>
      </c>
      <c r="I878" s="195"/>
      <c r="J878" s="191"/>
      <c r="K878" s="191"/>
      <c r="L878" s="196"/>
      <c r="M878" s="197"/>
      <c r="N878" s="198"/>
      <c r="O878" s="198"/>
      <c r="P878" s="198"/>
      <c r="Q878" s="198"/>
      <c r="R878" s="198"/>
      <c r="S878" s="198"/>
      <c r="T878" s="199"/>
      <c r="AT878" s="200" t="s">
        <v>141</v>
      </c>
      <c r="AU878" s="200" t="s">
        <v>81</v>
      </c>
      <c r="AV878" s="13" t="s">
        <v>81</v>
      </c>
      <c r="AW878" s="13" t="s">
        <v>35</v>
      </c>
      <c r="AX878" s="13" t="s">
        <v>74</v>
      </c>
      <c r="AY878" s="200" t="s">
        <v>128</v>
      </c>
    </row>
    <row r="879" spans="1:65" s="14" customFormat="1" ht="11.25">
      <c r="B879" s="201"/>
      <c r="C879" s="202"/>
      <c r="D879" s="183" t="s">
        <v>141</v>
      </c>
      <c r="E879" s="203" t="s">
        <v>19</v>
      </c>
      <c r="F879" s="204" t="s">
        <v>143</v>
      </c>
      <c r="G879" s="202"/>
      <c r="H879" s="205">
        <v>59.524000000000001</v>
      </c>
      <c r="I879" s="206"/>
      <c r="J879" s="202"/>
      <c r="K879" s="202"/>
      <c r="L879" s="207"/>
      <c r="M879" s="208"/>
      <c r="N879" s="209"/>
      <c r="O879" s="209"/>
      <c r="P879" s="209"/>
      <c r="Q879" s="209"/>
      <c r="R879" s="209"/>
      <c r="S879" s="209"/>
      <c r="T879" s="210"/>
      <c r="AT879" s="211" t="s">
        <v>141</v>
      </c>
      <c r="AU879" s="211" t="s">
        <v>81</v>
      </c>
      <c r="AV879" s="14" t="s">
        <v>135</v>
      </c>
      <c r="AW879" s="14" t="s">
        <v>35</v>
      </c>
      <c r="AX879" s="14" t="s">
        <v>79</v>
      </c>
      <c r="AY879" s="211" t="s">
        <v>128</v>
      </c>
    </row>
    <row r="880" spans="1:65" s="12" customFormat="1" ht="22.9" customHeight="1">
      <c r="B880" s="154"/>
      <c r="C880" s="155"/>
      <c r="D880" s="156" t="s">
        <v>73</v>
      </c>
      <c r="E880" s="168" t="s">
        <v>1257</v>
      </c>
      <c r="F880" s="168" t="s">
        <v>1258</v>
      </c>
      <c r="G880" s="155"/>
      <c r="H880" s="155"/>
      <c r="I880" s="158"/>
      <c r="J880" s="169">
        <f>BK880</f>
        <v>0</v>
      </c>
      <c r="K880" s="155"/>
      <c r="L880" s="160"/>
      <c r="M880" s="161"/>
      <c r="N880" s="162"/>
      <c r="O880" s="162"/>
      <c r="P880" s="163">
        <f>SUM(P881:P902)</f>
        <v>0</v>
      </c>
      <c r="Q880" s="162"/>
      <c r="R880" s="163">
        <f>SUM(R881:R902)</f>
        <v>5.5427599999999994E-2</v>
      </c>
      <c r="S880" s="162"/>
      <c r="T880" s="164">
        <f>SUM(T881:T902)</f>
        <v>0</v>
      </c>
      <c r="AR880" s="165" t="s">
        <v>81</v>
      </c>
      <c r="AT880" s="166" t="s">
        <v>73</v>
      </c>
      <c r="AU880" s="166" t="s">
        <v>79</v>
      </c>
      <c r="AY880" s="165" t="s">
        <v>128</v>
      </c>
      <c r="BK880" s="167">
        <f>SUM(BK881:BK902)</f>
        <v>0</v>
      </c>
    </row>
    <row r="881" spans="1:65" s="2" customFormat="1" ht="16.5" customHeight="1">
      <c r="A881" s="36"/>
      <c r="B881" s="37"/>
      <c r="C881" s="170" t="s">
        <v>1259</v>
      </c>
      <c r="D881" s="170" t="s">
        <v>130</v>
      </c>
      <c r="E881" s="171" t="s">
        <v>1260</v>
      </c>
      <c r="F881" s="172" t="s">
        <v>1261</v>
      </c>
      <c r="G881" s="173" t="s">
        <v>205</v>
      </c>
      <c r="H881" s="174">
        <v>138.76</v>
      </c>
      <c r="I881" s="175"/>
      <c r="J881" s="176">
        <f>ROUND(I881*H881,2)</f>
        <v>0</v>
      </c>
      <c r="K881" s="172" t="s">
        <v>134</v>
      </c>
      <c r="L881" s="41"/>
      <c r="M881" s="177" t="s">
        <v>19</v>
      </c>
      <c r="N881" s="178" t="s">
        <v>45</v>
      </c>
      <c r="O881" s="66"/>
      <c r="P881" s="179">
        <f>O881*H881</f>
        <v>0</v>
      </c>
      <c r="Q881" s="179">
        <v>0</v>
      </c>
      <c r="R881" s="179">
        <f>Q881*H881</f>
        <v>0</v>
      </c>
      <c r="S881" s="179">
        <v>0</v>
      </c>
      <c r="T881" s="180">
        <f>S881*H881</f>
        <v>0</v>
      </c>
      <c r="U881" s="36"/>
      <c r="V881" s="36"/>
      <c r="W881" s="36"/>
      <c r="X881" s="36"/>
      <c r="Y881" s="36"/>
      <c r="Z881" s="36"/>
      <c r="AA881" s="36"/>
      <c r="AB881" s="36"/>
      <c r="AC881" s="36"/>
      <c r="AD881" s="36"/>
      <c r="AE881" s="36"/>
      <c r="AR881" s="181" t="s">
        <v>251</v>
      </c>
      <c r="AT881" s="181" t="s">
        <v>130</v>
      </c>
      <c r="AU881" s="181" t="s">
        <v>81</v>
      </c>
      <c r="AY881" s="19" t="s">
        <v>128</v>
      </c>
      <c r="BE881" s="182">
        <f>IF(N881="základní",J881,0)</f>
        <v>0</v>
      </c>
      <c r="BF881" s="182">
        <f>IF(N881="snížená",J881,0)</f>
        <v>0</v>
      </c>
      <c r="BG881" s="182">
        <f>IF(N881="zákl. přenesená",J881,0)</f>
        <v>0</v>
      </c>
      <c r="BH881" s="182">
        <f>IF(N881="sníž. přenesená",J881,0)</f>
        <v>0</v>
      </c>
      <c r="BI881" s="182">
        <f>IF(N881="nulová",J881,0)</f>
        <v>0</v>
      </c>
      <c r="BJ881" s="19" t="s">
        <v>79</v>
      </c>
      <c r="BK881" s="182">
        <f>ROUND(I881*H881,2)</f>
        <v>0</v>
      </c>
      <c r="BL881" s="19" t="s">
        <v>251</v>
      </c>
      <c r="BM881" s="181" t="s">
        <v>1262</v>
      </c>
    </row>
    <row r="882" spans="1:65" s="2" customFormat="1" ht="11.25">
      <c r="A882" s="36"/>
      <c r="B882" s="37"/>
      <c r="C882" s="38"/>
      <c r="D882" s="183" t="s">
        <v>137</v>
      </c>
      <c r="E882" s="38"/>
      <c r="F882" s="184" t="s">
        <v>1263</v>
      </c>
      <c r="G882" s="38"/>
      <c r="H882" s="38"/>
      <c r="I882" s="185"/>
      <c r="J882" s="38"/>
      <c r="K882" s="38"/>
      <c r="L882" s="41"/>
      <c r="M882" s="186"/>
      <c r="N882" s="187"/>
      <c r="O882" s="66"/>
      <c r="P882" s="66"/>
      <c r="Q882" s="66"/>
      <c r="R882" s="66"/>
      <c r="S882" s="66"/>
      <c r="T882" s="67"/>
      <c r="U882" s="36"/>
      <c r="V882" s="36"/>
      <c r="W882" s="36"/>
      <c r="X882" s="36"/>
      <c r="Y882" s="36"/>
      <c r="Z882" s="36"/>
      <c r="AA882" s="36"/>
      <c r="AB882" s="36"/>
      <c r="AC882" s="36"/>
      <c r="AD882" s="36"/>
      <c r="AE882" s="36"/>
      <c r="AT882" s="19" t="s">
        <v>137</v>
      </c>
      <c r="AU882" s="19" t="s">
        <v>81</v>
      </c>
    </row>
    <row r="883" spans="1:65" s="2" customFormat="1" ht="11.25">
      <c r="A883" s="36"/>
      <c r="B883" s="37"/>
      <c r="C883" s="38"/>
      <c r="D883" s="188" t="s">
        <v>139</v>
      </c>
      <c r="E883" s="38"/>
      <c r="F883" s="189" t="s">
        <v>1264</v>
      </c>
      <c r="G883" s="38"/>
      <c r="H883" s="38"/>
      <c r="I883" s="185"/>
      <c r="J883" s="38"/>
      <c r="K883" s="38"/>
      <c r="L883" s="41"/>
      <c r="M883" s="186"/>
      <c r="N883" s="187"/>
      <c r="O883" s="66"/>
      <c r="P883" s="66"/>
      <c r="Q883" s="66"/>
      <c r="R883" s="66"/>
      <c r="S883" s="66"/>
      <c r="T883" s="67"/>
      <c r="U883" s="36"/>
      <c r="V883" s="36"/>
      <c r="W883" s="36"/>
      <c r="X883" s="36"/>
      <c r="Y883" s="36"/>
      <c r="Z883" s="36"/>
      <c r="AA883" s="36"/>
      <c r="AB883" s="36"/>
      <c r="AC883" s="36"/>
      <c r="AD883" s="36"/>
      <c r="AE883" s="36"/>
      <c r="AT883" s="19" t="s">
        <v>139</v>
      </c>
      <c r="AU883" s="19" t="s">
        <v>81</v>
      </c>
    </row>
    <row r="884" spans="1:65" s="15" customFormat="1" ht="11.25">
      <c r="B884" s="212"/>
      <c r="C884" s="213"/>
      <c r="D884" s="183" t="s">
        <v>141</v>
      </c>
      <c r="E884" s="214" t="s">
        <v>19</v>
      </c>
      <c r="F884" s="215" t="s">
        <v>1265</v>
      </c>
      <c r="G884" s="213"/>
      <c r="H884" s="214" t="s">
        <v>19</v>
      </c>
      <c r="I884" s="216"/>
      <c r="J884" s="213"/>
      <c r="K884" s="213"/>
      <c r="L884" s="217"/>
      <c r="M884" s="218"/>
      <c r="N884" s="219"/>
      <c r="O884" s="219"/>
      <c r="P884" s="219"/>
      <c r="Q884" s="219"/>
      <c r="R884" s="219"/>
      <c r="S884" s="219"/>
      <c r="T884" s="220"/>
      <c r="AT884" s="221" t="s">
        <v>141</v>
      </c>
      <c r="AU884" s="221" t="s">
        <v>81</v>
      </c>
      <c r="AV884" s="15" t="s">
        <v>79</v>
      </c>
      <c r="AW884" s="15" t="s">
        <v>35</v>
      </c>
      <c r="AX884" s="15" t="s">
        <v>74</v>
      </c>
      <c r="AY884" s="221" t="s">
        <v>128</v>
      </c>
    </row>
    <row r="885" spans="1:65" s="13" customFormat="1" ht="11.25">
      <c r="B885" s="190"/>
      <c r="C885" s="191"/>
      <c r="D885" s="183" t="s">
        <v>141</v>
      </c>
      <c r="E885" s="192" t="s">
        <v>19</v>
      </c>
      <c r="F885" s="193" t="s">
        <v>427</v>
      </c>
      <c r="G885" s="191"/>
      <c r="H885" s="194">
        <v>96.75</v>
      </c>
      <c r="I885" s="195"/>
      <c r="J885" s="191"/>
      <c r="K885" s="191"/>
      <c r="L885" s="196"/>
      <c r="M885" s="197"/>
      <c r="N885" s="198"/>
      <c r="O885" s="198"/>
      <c r="P885" s="198"/>
      <c r="Q885" s="198"/>
      <c r="R885" s="198"/>
      <c r="S885" s="198"/>
      <c r="T885" s="199"/>
      <c r="AT885" s="200" t="s">
        <v>141</v>
      </c>
      <c r="AU885" s="200" t="s">
        <v>81</v>
      </c>
      <c r="AV885" s="13" t="s">
        <v>81</v>
      </c>
      <c r="AW885" s="13" t="s">
        <v>35</v>
      </c>
      <c r="AX885" s="13" t="s">
        <v>74</v>
      </c>
      <c r="AY885" s="200" t="s">
        <v>128</v>
      </c>
    </row>
    <row r="886" spans="1:65" s="15" customFormat="1" ht="11.25">
      <c r="B886" s="212"/>
      <c r="C886" s="213"/>
      <c r="D886" s="183" t="s">
        <v>141</v>
      </c>
      <c r="E886" s="214" t="s">
        <v>19</v>
      </c>
      <c r="F886" s="215" t="s">
        <v>1266</v>
      </c>
      <c r="G886" s="213"/>
      <c r="H886" s="214" t="s">
        <v>19</v>
      </c>
      <c r="I886" s="216"/>
      <c r="J886" s="213"/>
      <c r="K886" s="213"/>
      <c r="L886" s="217"/>
      <c r="M886" s="218"/>
      <c r="N886" s="219"/>
      <c r="O886" s="219"/>
      <c r="P886" s="219"/>
      <c r="Q886" s="219"/>
      <c r="R886" s="219"/>
      <c r="S886" s="219"/>
      <c r="T886" s="220"/>
      <c r="AT886" s="221" t="s">
        <v>141</v>
      </c>
      <c r="AU886" s="221" t="s">
        <v>81</v>
      </c>
      <c r="AV886" s="15" t="s">
        <v>79</v>
      </c>
      <c r="AW886" s="15" t="s">
        <v>35</v>
      </c>
      <c r="AX886" s="15" t="s">
        <v>74</v>
      </c>
      <c r="AY886" s="221" t="s">
        <v>128</v>
      </c>
    </row>
    <row r="887" spans="1:65" s="13" customFormat="1" ht="11.25">
      <c r="B887" s="190"/>
      <c r="C887" s="191"/>
      <c r="D887" s="183" t="s">
        <v>141</v>
      </c>
      <c r="E887" s="192" t="s">
        <v>19</v>
      </c>
      <c r="F887" s="193" t="s">
        <v>1075</v>
      </c>
      <c r="G887" s="191"/>
      <c r="H887" s="194">
        <v>42.01</v>
      </c>
      <c r="I887" s="195"/>
      <c r="J887" s="191"/>
      <c r="K887" s="191"/>
      <c r="L887" s="196"/>
      <c r="M887" s="197"/>
      <c r="N887" s="198"/>
      <c r="O887" s="198"/>
      <c r="P887" s="198"/>
      <c r="Q887" s="198"/>
      <c r="R887" s="198"/>
      <c r="S887" s="198"/>
      <c r="T887" s="199"/>
      <c r="AT887" s="200" t="s">
        <v>141</v>
      </c>
      <c r="AU887" s="200" t="s">
        <v>81</v>
      </c>
      <c r="AV887" s="13" t="s">
        <v>81</v>
      </c>
      <c r="AW887" s="13" t="s">
        <v>35</v>
      </c>
      <c r="AX887" s="13" t="s">
        <v>74</v>
      </c>
      <c r="AY887" s="200" t="s">
        <v>128</v>
      </c>
    </row>
    <row r="888" spans="1:65" s="14" customFormat="1" ht="11.25">
      <c r="B888" s="201"/>
      <c r="C888" s="202"/>
      <c r="D888" s="183" t="s">
        <v>141</v>
      </c>
      <c r="E888" s="203" t="s">
        <v>19</v>
      </c>
      <c r="F888" s="204" t="s">
        <v>143</v>
      </c>
      <c r="G888" s="202"/>
      <c r="H888" s="205">
        <v>138.76</v>
      </c>
      <c r="I888" s="206"/>
      <c r="J888" s="202"/>
      <c r="K888" s="202"/>
      <c r="L888" s="207"/>
      <c r="M888" s="208"/>
      <c r="N888" s="209"/>
      <c r="O888" s="209"/>
      <c r="P888" s="209"/>
      <c r="Q888" s="209"/>
      <c r="R888" s="209"/>
      <c r="S888" s="209"/>
      <c r="T888" s="210"/>
      <c r="AT888" s="211" t="s">
        <v>141</v>
      </c>
      <c r="AU888" s="211" t="s">
        <v>81</v>
      </c>
      <c r="AV888" s="14" t="s">
        <v>135</v>
      </c>
      <c r="AW888" s="14" t="s">
        <v>35</v>
      </c>
      <c r="AX888" s="14" t="s">
        <v>79</v>
      </c>
      <c r="AY888" s="211" t="s">
        <v>128</v>
      </c>
    </row>
    <row r="889" spans="1:65" s="2" customFormat="1" ht="16.5" customHeight="1">
      <c r="A889" s="36"/>
      <c r="B889" s="37"/>
      <c r="C889" s="170" t="s">
        <v>1267</v>
      </c>
      <c r="D889" s="170" t="s">
        <v>130</v>
      </c>
      <c r="E889" s="171" t="s">
        <v>1268</v>
      </c>
      <c r="F889" s="172" t="s">
        <v>1269</v>
      </c>
      <c r="G889" s="173" t="s">
        <v>205</v>
      </c>
      <c r="H889" s="174">
        <v>96.75</v>
      </c>
      <c r="I889" s="175"/>
      <c r="J889" s="176">
        <f>ROUND(I889*H889,2)</f>
        <v>0</v>
      </c>
      <c r="K889" s="172" t="s">
        <v>134</v>
      </c>
      <c r="L889" s="41"/>
      <c r="M889" s="177" t="s">
        <v>19</v>
      </c>
      <c r="N889" s="178" t="s">
        <v>45</v>
      </c>
      <c r="O889" s="66"/>
      <c r="P889" s="179">
        <f>O889*H889</f>
        <v>0</v>
      </c>
      <c r="Q889" s="179">
        <v>2.0000000000000001E-4</v>
      </c>
      <c r="R889" s="179">
        <f>Q889*H889</f>
        <v>1.9350000000000003E-2</v>
      </c>
      <c r="S889" s="179">
        <v>0</v>
      </c>
      <c r="T889" s="180">
        <f>S889*H889</f>
        <v>0</v>
      </c>
      <c r="U889" s="36"/>
      <c r="V889" s="36"/>
      <c r="W889" s="36"/>
      <c r="X889" s="36"/>
      <c r="Y889" s="36"/>
      <c r="Z889" s="36"/>
      <c r="AA889" s="36"/>
      <c r="AB889" s="36"/>
      <c r="AC889" s="36"/>
      <c r="AD889" s="36"/>
      <c r="AE889" s="36"/>
      <c r="AR889" s="181" t="s">
        <v>251</v>
      </c>
      <c r="AT889" s="181" t="s">
        <v>130</v>
      </c>
      <c r="AU889" s="181" t="s">
        <v>81</v>
      </c>
      <c r="AY889" s="19" t="s">
        <v>128</v>
      </c>
      <c r="BE889" s="182">
        <f>IF(N889="základní",J889,0)</f>
        <v>0</v>
      </c>
      <c r="BF889" s="182">
        <f>IF(N889="snížená",J889,0)</f>
        <v>0</v>
      </c>
      <c r="BG889" s="182">
        <f>IF(N889="zákl. přenesená",J889,0)</f>
        <v>0</v>
      </c>
      <c r="BH889" s="182">
        <f>IF(N889="sníž. přenesená",J889,0)</f>
        <v>0</v>
      </c>
      <c r="BI889" s="182">
        <f>IF(N889="nulová",J889,0)</f>
        <v>0</v>
      </c>
      <c r="BJ889" s="19" t="s">
        <v>79</v>
      </c>
      <c r="BK889" s="182">
        <f>ROUND(I889*H889,2)</f>
        <v>0</v>
      </c>
      <c r="BL889" s="19" t="s">
        <v>251</v>
      </c>
      <c r="BM889" s="181" t="s">
        <v>1270</v>
      </c>
    </row>
    <row r="890" spans="1:65" s="2" customFormat="1" ht="11.25">
      <c r="A890" s="36"/>
      <c r="B890" s="37"/>
      <c r="C890" s="38"/>
      <c r="D890" s="183" t="s">
        <v>137</v>
      </c>
      <c r="E890" s="38"/>
      <c r="F890" s="184" t="s">
        <v>1271</v>
      </c>
      <c r="G890" s="38"/>
      <c r="H890" s="38"/>
      <c r="I890" s="185"/>
      <c r="J890" s="38"/>
      <c r="K890" s="38"/>
      <c r="L890" s="41"/>
      <c r="M890" s="186"/>
      <c r="N890" s="187"/>
      <c r="O890" s="66"/>
      <c r="P890" s="66"/>
      <c r="Q890" s="66"/>
      <c r="R890" s="66"/>
      <c r="S890" s="66"/>
      <c r="T890" s="67"/>
      <c r="U890" s="36"/>
      <c r="V890" s="36"/>
      <c r="W890" s="36"/>
      <c r="X890" s="36"/>
      <c r="Y890" s="36"/>
      <c r="Z890" s="36"/>
      <c r="AA890" s="36"/>
      <c r="AB890" s="36"/>
      <c r="AC890" s="36"/>
      <c r="AD890" s="36"/>
      <c r="AE890" s="36"/>
      <c r="AT890" s="19" t="s">
        <v>137</v>
      </c>
      <c r="AU890" s="19" t="s">
        <v>81</v>
      </c>
    </row>
    <row r="891" spans="1:65" s="2" customFormat="1" ht="11.25">
      <c r="A891" s="36"/>
      <c r="B891" s="37"/>
      <c r="C891" s="38"/>
      <c r="D891" s="188" t="s">
        <v>139</v>
      </c>
      <c r="E891" s="38"/>
      <c r="F891" s="189" t="s">
        <v>1272</v>
      </c>
      <c r="G891" s="38"/>
      <c r="H891" s="38"/>
      <c r="I891" s="185"/>
      <c r="J891" s="38"/>
      <c r="K891" s="38"/>
      <c r="L891" s="41"/>
      <c r="M891" s="186"/>
      <c r="N891" s="187"/>
      <c r="O891" s="66"/>
      <c r="P891" s="66"/>
      <c r="Q891" s="66"/>
      <c r="R891" s="66"/>
      <c r="S891" s="66"/>
      <c r="T891" s="67"/>
      <c r="U891" s="36"/>
      <c r="V891" s="36"/>
      <c r="W891" s="36"/>
      <c r="X891" s="36"/>
      <c r="Y891" s="36"/>
      <c r="Z891" s="36"/>
      <c r="AA891" s="36"/>
      <c r="AB891" s="36"/>
      <c r="AC891" s="36"/>
      <c r="AD891" s="36"/>
      <c r="AE891" s="36"/>
      <c r="AT891" s="19" t="s">
        <v>139</v>
      </c>
      <c r="AU891" s="19" t="s">
        <v>81</v>
      </c>
    </row>
    <row r="892" spans="1:65" s="15" customFormat="1" ht="11.25">
      <c r="B892" s="212"/>
      <c r="C892" s="213"/>
      <c r="D892" s="183" t="s">
        <v>141</v>
      </c>
      <c r="E892" s="214" t="s">
        <v>19</v>
      </c>
      <c r="F892" s="215" t="s">
        <v>1265</v>
      </c>
      <c r="G892" s="213"/>
      <c r="H892" s="214" t="s">
        <v>19</v>
      </c>
      <c r="I892" s="216"/>
      <c r="J892" s="213"/>
      <c r="K892" s="213"/>
      <c r="L892" s="217"/>
      <c r="M892" s="218"/>
      <c r="N892" s="219"/>
      <c r="O892" s="219"/>
      <c r="P892" s="219"/>
      <c r="Q892" s="219"/>
      <c r="R892" s="219"/>
      <c r="S892" s="219"/>
      <c r="T892" s="220"/>
      <c r="AT892" s="221" t="s">
        <v>141</v>
      </c>
      <c r="AU892" s="221" t="s">
        <v>81</v>
      </c>
      <c r="AV892" s="15" t="s">
        <v>79</v>
      </c>
      <c r="AW892" s="15" t="s">
        <v>35</v>
      </c>
      <c r="AX892" s="15" t="s">
        <v>74</v>
      </c>
      <c r="AY892" s="221" t="s">
        <v>128</v>
      </c>
    </row>
    <row r="893" spans="1:65" s="13" customFormat="1" ht="11.25">
      <c r="B893" s="190"/>
      <c r="C893" s="191"/>
      <c r="D893" s="183" t="s">
        <v>141</v>
      </c>
      <c r="E893" s="192" t="s">
        <v>19</v>
      </c>
      <c r="F893" s="193" t="s">
        <v>427</v>
      </c>
      <c r="G893" s="191"/>
      <c r="H893" s="194">
        <v>96.75</v>
      </c>
      <c r="I893" s="195"/>
      <c r="J893" s="191"/>
      <c r="K893" s="191"/>
      <c r="L893" s="196"/>
      <c r="M893" s="197"/>
      <c r="N893" s="198"/>
      <c r="O893" s="198"/>
      <c r="P893" s="198"/>
      <c r="Q893" s="198"/>
      <c r="R893" s="198"/>
      <c r="S893" s="198"/>
      <c r="T893" s="199"/>
      <c r="AT893" s="200" t="s">
        <v>141</v>
      </c>
      <c r="AU893" s="200" t="s">
        <v>81</v>
      </c>
      <c r="AV893" s="13" t="s">
        <v>81</v>
      </c>
      <c r="AW893" s="13" t="s">
        <v>35</v>
      </c>
      <c r="AX893" s="13" t="s">
        <v>74</v>
      </c>
      <c r="AY893" s="200" t="s">
        <v>128</v>
      </c>
    </row>
    <row r="894" spans="1:65" s="14" customFormat="1" ht="11.25">
      <c r="B894" s="201"/>
      <c r="C894" s="202"/>
      <c r="D894" s="183" t="s">
        <v>141</v>
      </c>
      <c r="E894" s="203" t="s">
        <v>19</v>
      </c>
      <c r="F894" s="204" t="s">
        <v>143</v>
      </c>
      <c r="G894" s="202"/>
      <c r="H894" s="205">
        <v>96.75</v>
      </c>
      <c r="I894" s="206"/>
      <c r="J894" s="202"/>
      <c r="K894" s="202"/>
      <c r="L894" s="207"/>
      <c r="M894" s="208"/>
      <c r="N894" s="209"/>
      <c r="O894" s="209"/>
      <c r="P894" s="209"/>
      <c r="Q894" s="209"/>
      <c r="R894" s="209"/>
      <c r="S894" s="209"/>
      <c r="T894" s="210"/>
      <c r="AT894" s="211" t="s">
        <v>141</v>
      </c>
      <c r="AU894" s="211" t="s">
        <v>81</v>
      </c>
      <c r="AV894" s="14" t="s">
        <v>135</v>
      </c>
      <c r="AW894" s="14" t="s">
        <v>35</v>
      </c>
      <c r="AX894" s="14" t="s">
        <v>79</v>
      </c>
      <c r="AY894" s="211" t="s">
        <v>128</v>
      </c>
    </row>
    <row r="895" spans="1:65" s="2" customFormat="1" ht="16.5" customHeight="1">
      <c r="A895" s="36"/>
      <c r="B895" s="37"/>
      <c r="C895" s="170" t="s">
        <v>1273</v>
      </c>
      <c r="D895" s="170" t="s">
        <v>130</v>
      </c>
      <c r="E895" s="171" t="s">
        <v>1274</v>
      </c>
      <c r="F895" s="172" t="s">
        <v>1275</v>
      </c>
      <c r="G895" s="173" t="s">
        <v>205</v>
      </c>
      <c r="H895" s="174">
        <v>138.76</v>
      </c>
      <c r="I895" s="175"/>
      <c r="J895" s="176">
        <f>ROUND(I895*H895,2)</f>
        <v>0</v>
      </c>
      <c r="K895" s="172" t="s">
        <v>134</v>
      </c>
      <c r="L895" s="41"/>
      <c r="M895" s="177" t="s">
        <v>19</v>
      </c>
      <c r="N895" s="178" t="s">
        <v>45</v>
      </c>
      <c r="O895" s="66"/>
      <c r="P895" s="179">
        <f>O895*H895</f>
        <v>0</v>
      </c>
      <c r="Q895" s="179">
        <v>2.5999999999999998E-4</v>
      </c>
      <c r="R895" s="179">
        <f>Q895*H895</f>
        <v>3.6077599999999994E-2</v>
      </c>
      <c r="S895" s="179">
        <v>0</v>
      </c>
      <c r="T895" s="180">
        <f>S895*H895</f>
        <v>0</v>
      </c>
      <c r="U895" s="36"/>
      <c r="V895" s="36"/>
      <c r="W895" s="36"/>
      <c r="X895" s="36"/>
      <c r="Y895" s="36"/>
      <c r="Z895" s="36"/>
      <c r="AA895" s="36"/>
      <c r="AB895" s="36"/>
      <c r="AC895" s="36"/>
      <c r="AD895" s="36"/>
      <c r="AE895" s="36"/>
      <c r="AR895" s="181" t="s">
        <v>251</v>
      </c>
      <c r="AT895" s="181" t="s">
        <v>130</v>
      </c>
      <c r="AU895" s="181" t="s">
        <v>81</v>
      </c>
      <c r="AY895" s="19" t="s">
        <v>128</v>
      </c>
      <c r="BE895" s="182">
        <f>IF(N895="základní",J895,0)</f>
        <v>0</v>
      </c>
      <c r="BF895" s="182">
        <f>IF(N895="snížená",J895,0)</f>
        <v>0</v>
      </c>
      <c r="BG895" s="182">
        <f>IF(N895="zákl. přenesená",J895,0)</f>
        <v>0</v>
      </c>
      <c r="BH895" s="182">
        <f>IF(N895="sníž. přenesená",J895,0)</f>
        <v>0</v>
      </c>
      <c r="BI895" s="182">
        <f>IF(N895="nulová",J895,0)</f>
        <v>0</v>
      </c>
      <c r="BJ895" s="19" t="s">
        <v>79</v>
      </c>
      <c r="BK895" s="182">
        <f>ROUND(I895*H895,2)</f>
        <v>0</v>
      </c>
      <c r="BL895" s="19" t="s">
        <v>251</v>
      </c>
      <c r="BM895" s="181" t="s">
        <v>1276</v>
      </c>
    </row>
    <row r="896" spans="1:65" s="2" customFormat="1" ht="11.25">
      <c r="A896" s="36"/>
      <c r="B896" s="37"/>
      <c r="C896" s="38"/>
      <c r="D896" s="183" t="s">
        <v>137</v>
      </c>
      <c r="E896" s="38"/>
      <c r="F896" s="184" t="s">
        <v>1277</v>
      </c>
      <c r="G896" s="38"/>
      <c r="H896" s="38"/>
      <c r="I896" s="185"/>
      <c r="J896" s="38"/>
      <c r="K896" s="38"/>
      <c r="L896" s="41"/>
      <c r="M896" s="186"/>
      <c r="N896" s="187"/>
      <c r="O896" s="66"/>
      <c r="P896" s="66"/>
      <c r="Q896" s="66"/>
      <c r="R896" s="66"/>
      <c r="S896" s="66"/>
      <c r="T896" s="67"/>
      <c r="U896" s="36"/>
      <c r="V896" s="36"/>
      <c r="W896" s="36"/>
      <c r="X896" s="36"/>
      <c r="Y896" s="36"/>
      <c r="Z896" s="36"/>
      <c r="AA896" s="36"/>
      <c r="AB896" s="36"/>
      <c r="AC896" s="36"/>
      <c r="AD896" s="36"/>
      <c r="AE896" s="36"/>
      <c r="AT896" s="19" t="s">
        <v>137</v>
      </c>
      <c r="AU896" s="19" t="s">
        <v>81</v>
      </c>
    </row>
    <row r="897" spans="1:65" s="2" customFormat="1" ht="11.25">
      <c r="A897" s="36"/>
      <c r="B897" s="37"/>
      <c r="C897" s="38"/>
      <c r="D897" s="188" t="s">
        <v>139</v>
      </c>
      <c r="E897" s="38"/>
      <c r="F897" s="189" t="s">
        <v>1278</v>
      </c>
      <c r="G897" s="38"/>
      <c r="H897" s="38"/>
      <c r="I897" s="185"/>
      <c r="J897" s="38"/>
      <c r="K897" s="38"/>
      <c r="L897" s="41"/>
      <c r="M897" s="186"/>
      <c r="N897" s="187"/>
      <c r="O897" s="66"/>
      <c r="P897" s="66"/>
      <c r="Q897" s="66"/>
      <c r="R897" s="66"/>
      <c r="S897" s="66"/>
      <c r="T897" s="67"/>
      <c r="U897" s="36"/>
      <c r="V897" s="36"/>
      <c r="W897" s="36"/>
      <c r="X897" s="36"/>
      <c r="Y897" s="36"/>
      <c r="Z897" s="36"/>
      <c r="AA897" s="36"/>
      <c r="AB897" s="36"/>
      <c r="AC897" s="36"/>
      <c r="AD897" s="36"/>
      <c r="AE897" s="36"/>
      <c r="AT897" s="19" t="s">
        <v>139</v>
      </c>
      <c r="AU897" s="19" t="s">
        <v>81</v>
      </c>
    </row>
    <row r="898" spans="1:65" s="15" customFormat="1" ht="11.25">
      <c r="B898" s="212"/>
      <c r="C898" s="213"/>
      <c r="D898" s="183" t="s">
        <v>141</v>
      </c>
      <c r="E898" s="214" t="s">
        <v>19</v>
      </c>
      <c r="F898" s="215" t="s">
        <v>1265</v>
      </c>
      <c r="G898" s="213"/>
      <c r="H898" s="214" t="s">
        <v>19</v>
      </c>
      <c r="I898" s="216"/>
      <c r="J898" s="213"/>
      <c r="K898" s="213"/>
      <c r="L898" s="217"/>
      <c r="M898" s="218"/>
      <c r="N898" s="219"/>
      <c r="O898" s="219"/>
      <c r="P898" s="219"/>
      <c r="Q898" s="219"/>
      <c r="R898" s="219"/>
      <c r="S898" s="219"/>
      <c r="T898" s="220"/>
      <c r="AT898" s="221" t="s">
        <v>141</v>
      </c>
      <c r="AU898" s="221" t="s">
        <v>81</v>
      </c>
      <c r="AV898" s="15" t="s">
        <v>79</v>
      </c>
      <c r="AW898" s="15" t="s">
        <v>35</v>
      </c>
      <c r="AX898" s="15" t="s">
        <v>74</v>
      </c>
      <c r="AY898" s="221" t="s">
        <v>128</v>
      </c>
    </row>
    <row r="899" spans="1:65" s="13" customFormat="1" ht="11.25">
      <c r="B899" s="190"/>
      <c r="C899" s="191"/>
      <c r="D899" s="183" t="s">
        <v>141</v>
      </c>
      <c r="E899" s="192" t="s">
        <v>19</v>
      </c>
      <c r="F899" s="193" t="s">
        <v>427</v>
      </c>
      <c r="G899" s="191"/>
      <c r="H899" s="194">
        <v>96.75</v>
      </c>
      <c r="I899" s="195"/>
      <c r="J899" s="191"/>
      <c r="K899" s="191"/>
      <c r="L899" s="196"/>
      <c r="M899" s="197"/>
      <c r="N899" s="198"/>
      <c r="O899" s="198"/>
      <c r="P899" s="198"/>
      <c r="Q899" s="198"/>
      <c r="R899" s="198"/>
      <c r="S899" s="198"/>
      <c r="T899" s="199"/>
      <c r="AT899" s="200" t="s">
        <v>141</v>
      </c>
      <c r="AU899" s="200" t="s">
        <v>81</v>
      </c>
      <c r="AV899" s="13" t="s">
        <v>81</v>
      </c>
      <c r="AW899" s="13" t="s">
        <v>35</v>
      </c>
      <c r="AX899" s="13" t="s">
        <v>74</v>
      </c>
      <c r="AY899" s="200" t="s">
        <v>128</v>
      </c>
    </row>
    <row r="900" spans="1:65" s="15" customFormat="1" ht="11.25">
      <c r="B900" s="212"/>
      <c r="C900" s="213"/>
      <c r="D900" s="183" t="s">
        <v>141</v>
      </c>
      <c r="E900" s="214" t="s">
        <v>19</v>
      </c>
      <c r="F900" s="215" t="s">
        <v>1266</v>
      </c>
      <c r="G900" s="213"/>
      <c r="H900" s="214" t="s">
        <v>19</v>
      </c>
      <c r="I900" s="216"/>
      <c r="J900" s="213"/>
      <c r="K900" s="213"/>
      <c r="L900" s="217"/>
      <c r="M900" s="218"/>
      <c r="N900" s="219"/>
      <c r="O900" s="219"/>
      <c r="P900" s="219"/>
      <c r="Q900" s="219"/>
      <c r="R900" s="219"/>
      <c r="S900" s="219"/>
      <c r="T900" s="220"/>
      <c r="AT900" s="221" t="s">
        <v>141</v>
      </c>
      <c r="AU900" s="221" t="s">
        <v>81</v>
      </c>
      <c r="AV900" s="15" t="s">
        <v>79</v>
      </c>
      <c r="AW900" s="15" t="s">
        <v>35</v>
      </c>
      <c r="AX900" s="15" t="s">
        <v>74</v>
      </c>
      <c r="AY900" s="221" t="s">
        <v>128</v>
      </c>
    </row>
    <row r="901" spans="1:65" s="13" customFormat="1" ht="11.25">
      <c r="B901" s="190"/>
      <c r="C901" s="191"/>
      <c r="D901" s="183" t="s">
        <v>141</v>
      </c>
      <c r="E901" s="192" t="s">
        <v>19</v>
      </c>
      <c r="F901" s="193" t="s">
        <v>1075</v>
      </c>
      <c r="G901" s="191"/>
      <c r="H901" s="194">
        <v>42.01</v>
      </c>
      <c r="I901" s="195"/>
      <c r="J901" s="191"/>
      <c r="K901" s="191"/>
      <c r="L901" s="196"/>
      <c r="M901" s="197"/>
      <c r="N901" s="198"/>
      <c r="O901" s="198"/>
      <c r="P901" s="198"/>
      <c r="Q901" s="198"/>
      <c r="R901" s="198"/>
      <c r="S901" s="198"/>
      <c r="T901" s="199"/>
      <c r="AT901" s="200" t="s">
        <v>141</v>
      </c>
      <c r="AU901" s="200" t="s">
        <v>81</v>
      </c>
      <c r="AV901" s="13" t="s">
        <v>81</v>
      </c>
      <c r="AW901" s="13" t="s">
        <v>35</v>
      </c>
      <c r="AX901" s="13" t="s">
        <v>74</v>
      </c>
      <c r="AY901" s="200" t="s">
        <v>128</v>
      </c>
    </row>
    <row r="902" spans="1:65" s="14" customFormat="1" ht="11.25">
      <c r="B902" s="201"/>
      <c r="C902" s="202"/>
      <c r="D902" s="183" t="s">
        <v>141</v>
      </c>
      <c r="E902" s="203" t="s">
        <v>19</v>
      </c>
      <c r="F902" s="204" t="s">
        <v>143</v>
      </c>
      <c r="G902" s="202"/>
      <c r="H902" s="205">
        <v>138.76</v>
      </c>
      <c r="I902" s="206"/>
      <c r="J902" s="202"/>
      <c r="K902" s="202"/>
      <c r="L902" s="207"/>
      <c r="M902" s="208"/>
      <c r="N902" s="209"/>
      <c r="O902" s="209"/>
      <c r="P902" s="209"/>
      <c r="Q902" s="209"/>
      <c r="R902" s="209"/>
      <c r="S902" s="209"/>
      <c r="T902" s="210"/>
      <c r="AT902" s="211" t="s">
        <v>141</v>
      </c>
      <c r="AU902" s="211" t="s">
        <v>81</v>
      </c>
      <c r="AV902" s="14" t="s">
        <v>135</v>
      </c>
      <c r="AW902" s="14" t="s">
        <v>35</v>
      </c>
      <c r="AX902" s="14" t="s">
        <v>79</v>
      </c>
      <c r="AY902" s="211" t="s">
        <v>128</v>
      </c>
    </row>
    <row r="903" spans="1:65" s="12" customFormat="1" ht="25.9" customHeight="1">
      <c r="B903" s="154"/>
      <c r="C903" s="155"/>
      <c r="D903" s="156" t="s">
        <v>73</v>
      </c>
      <c r="E903" s="157" t="s">
        <v>1279</v>
      </c>
      <c r="F903" s="157" t="s">
        <v>1280</v>
      </c>
      <c r="G903" s="155"/>
      <c r="H903" s="155"/>
      <c r="I903" s="158"/>
      <c r="J903" s="159">
        <f>BK903</f>
        <v>0</v>
      </c>
      <c r="K903" s="155"/>
      <c r="L903" s="160"/>
      <c r="M903" s="161"/>
      <c r="N903" s="162"/>
      <c r="O903" s="162"/>
      <c r="P903" s="163">
        <f>P904+P912+P919</f>
        <v>0</v>
      </c>
      <c r="Q903" s="162"/>
      <c r="R903" s="163">
        <f>R904+R912+R919</f>
        <v>0</v>
      </c>
      <c r="S903" s="162"/>
      <c r="T903" s="164">
        <f>T904+T912+T919</f>
        <v>0</v>
      </c>
      <c r="AR903" s="165" t="s">
        <v>167</v>
      </c>
      <c r="AT903" s="166" t="s">
        <v>73</v>
      </c>
      <c r="AU903" s="166" t="s">
        <v>74</v>
      </c>
      <c r="AY903" s="165" t="s">
        <v>128</v>
      </c>
      <c r="BK903" s="167">
        <f>BK904+BK912+BK919</f>
        <v>0</v>
      </c>
    </row>
    <row r="904" spans="1:65" s="12" customFormat="1" ht="22.9" customHeight="1">
      <c r="B904" s="154"/>
      <c r="C904" s="155"/>
      <c r="D904" s="156" t="s">
        <v>73</v>
      </c>
      <c r="E904" s="168" t="s">
        <v>1281</v>
      </c>
      <c r="F904" s="168" t="s">
        <v>1282</v>
      </c>
      <c r="G904" s="155"/>
      <c r="H904" s="155"/>
      <c r="I904" s="158"/>
      <c r="J904" s="169">
        <f>BK904</f>
        <v>0</v>
      </c>
      <c r="K904" s="155"/>
      <c r="L904" s="160"/>
      <c r="M904" s="161"/>
      <c r="N904" s="162"/>
      <c r="O904" s="162"/>
      <c r="P904" s="163">
        <f>SUM(P905:P911)</f>
        <v>0</v>
      </c>
      <c r="Q904" s="162"/>
      <c r="R904" s="163">
        <f>SUM(R905:R911)</f>
        <v>0</v>
      </c>
      <c r="S904" s="162"/>
      <c r="T904" s="164">
        <f>SUM(T905:T911)</f>
        <v>0</v>
      </c>
      <c r="AR904" s="165" t="s">
        <v>167</v>
      </c>
      <c r="AT904" s="166" t="s">
        <v>73</v>
      </c>
      <c r="AU904" s="166" t="s">
        <v>79</v>
      </c>
      <c r="AY904" s="165" t="s">
        <v>128</v>
      </c>
      <c r="BK904" s="167">
        <f>SUM(BK905:BK911)</f>
        <v>0</v>
      </c>
    </row>
    <row r="905" spans="1:65" s="2" customFormat="1" ht="16.5" customHeight="1">
      <c r="A905" s="36"/>
      <c r="B905" s="37"/>
      <c r="C905" s="170" t="s">
        <v>1283</v>
      </c>
      <c r="D905" s="170" t="s">
        <v>130</v>
      </c>
      <c r="E905" s="171" t="s">
        <v>1284</v>
      </c>
      <c r="F905" s="172" t="s">
        <v>1285</v>
      </c>
      <c r="G905" s="173" t="s">
        <v>1286</v>
      </c>
      <c r="H905" s="174">
        <v>1</v>
      </c>
      <c r="I905" s="175"/>
      <c r="J905" s="176">
        <f>ROUND(I905*H905,2)</f>
        <v>0</v>
      </c>
      <c r="K905" s="172" t="s">
        <v>19</v>
      </c>
      <c r="L905" s="41"/>
      <c r="M905" s="177" t="s">
        <v>19</v>
      </c>
      <c r="N905" s="178" t="s">
        <v>45</v>
      </c>
      <c r="O905" s="66"/>
      <c r="P905" s="179">
        <f>O905*H905</f>
        <v>0</v>
      </c>
      <c r="Q905" s="179">
        <v>0</v>
      </c>
      <c r="R905" s="179">
        <f>Q905*H905</f>
        <v>0</v>
      </c>
      <c r="S905" s="179">
        <v>0</v>
      </c>
      <c r="T905" s="180">
        <f>S905*H905</f>
        <v>0</v>
      </c>
      <c r="U905" s="36"/>
      <c r="V905" s="36"/>
      <c r="W905" s="36"/>
      <c r="X905" s="36"/>
      <c r="Y905" s="36"/>
      <c r="Z905" s="36"/>
      <c r="AA905" s="36"/>
      <c r="AB905" s="36"/>
      <c r="AC905" s="36"/>
      <c r="AD905" s="36"/>
      <c r="AE905" s="36"/>
      <c r="AR905" s="181" t="s">
        <v>135</v>
      </c>
      <c r="AT905" s="181" t="s">
        <v>130</v>
      </c>
      <c r="AU905" s="181" t="s">
        <v>81</v>
      </c>
      <c r="AY905" s="19" t="s">
        <v>128</v>
      </c>
      <c r="BE905" s="182">
        <f>IF(N905="základní",J905,0)</f>
        <v>0</v>
      </c>
      <c r="BF905" s="182">
        <f>IF(N905="snížená",J905,0)</f>
        <v>0</v>
      </c>
      <c r="BG905" s="182">
        <f>IF(N905="zákl. přenesená",J905,0)</f>
        <v>0</v>
      </c>
      <c r="BH905" s="182">
        <f>IF(N905="sníž. přenesená",J905,0)</f>
        <v>0</v>
      </c>
      <c r="BI905" s="182">
        <f>IF(N905="nulová",J905,0)</f>
        <v>0</v>
      </c>
      <c r="BJ905" s="19" t="s">
        <v>79</v>
      </c>
      <c r="BK905" s="182">
        <f>ROUND(I905*H905,2)</f>
        <v>0</v>
      </c>
      <c r="BL905" s="19" t="s">
        <v>135</v>
      </c>
      <c r="BM905" s="181" t="s">
        <v>1287</v>
      </c>
    </row>
    <row r="906" spans="1:65" s="2" customFormat="1" ht="11.25">
      <c r="A906" s="36"/>
      <c r="B906" s="37"/>
      <c r="C906" s="38"/>
      <c r="D906" s="183" t="s">
        <v>137</v>
      </c>
      <c r="E906" s="38"/>
      <c r="F906" s="184" t="s">
        <v>1285</v>
      </c>
      <c r="G906" s="38"/>
      <c r="H906" s="38"/>
      <c r="I906" s="185"/>
      <c r="J906" s="38"/>
      <c r="K906" s="38"/>
      <c r="L906" s="41"/>
      <c r="M906" s="186"/>
      <c r="N906" s="187"/>
      <c r="O906" s="66"/>
      <c r="P906" s="66"/>
      <c r="Q906" s="66"/>
      <c r="R906" s="66"/>
      <c r="S906" s="66"/>
      <c r="T906" s="67"/>
      <c r="U906" s="36"/>
      <c r="V906" s="36"/>
      <c r="W906" s="36"/>
      <c r="X906" s="36"/>
      <c r="Y906" s="36"/>
      <c r="Z906" s="36"/>
      <c r="AA906" s="36"/>
      <c r="AB906" s="36"/>
      <c r="AC906" s="36"/>
      <c r="AD906" s="36"/>
      <c r="AE906" s="36"/>
      <c r="AT906" s="19" t="s">
        <v>137</v>
      </c>
      <c r="AU906" s="19" t="s">
        <v>81</v>
      </c>
    </row>
    <row r="907" spans="1:65" s="2" customFormat="1" ht="16.5" customHeight="1">
      <c r="A907" s="36"/>
      <c r="B907" s="37"/>
      <c r="C907" s="170" t="s">
        <v>1288</v>
      </c>
      <c r="D907" s="170" t="s">
        <v>130</v>
      </c>
      <c r="E907" s="171" t="s">
        <v>1289</v>
      </c>
      <c r="F907" s="172" t="s">
        <v>1290</v>
      </c>
      <c r="G907" s="173" t="s">
        <v>1286</v>
      </c>
      <c r="H907" s="174">
        <v>1</v>
      </c>
      <c r="I907" s="175"/>
      <c r="J907" s="176">
        <f>ROUND(I907*H907,2)</f>
        <v>0</v>
      </c>
      <c r="K907" s="172" t="s">
        <v>19</v>
      </c>
      <c r="L907" s="41"/>
      <c r="M907" s="177" t="s">
        <v>19</v>
      </c>
      <c r="N907" s="178" t="s">
        <v>45</v>
      </c>
      <c r="O907" s="66"/>
      <c r="P907" s="179">
        <f>O907*H907</f>
        <v>0</v>
      </c>
      <c r="Q907" s="179">
        <v>0</v>
      </c>
      <c r="R907" s="179">
        <f>Q907*H907</f>
        <v>0</v>
      </c>
      <c r="S907" s="179">
        <v>0</v>
      </c>
      <c r="T907" s="180">
        <f>S907*H907</f>
        <v>0</v>
      </c>
      <c r="U907" s="36"/>
      <c r="V907" s="36"/>
      <c r="W907" s="36"/>
      <c r="X907" s="36"/>
      <c r="Y907" s="36"/>
      <c r="Z907" s="36"/>
      <c r="AA907" s="36"/>
      <c r="AB907" s="36"/>
      <c r="AC907" s="36"/>
      <c r="AD907" s="36"/>
      <c r="AE907" s="36"/>
      <c r="AR907" s="181" t="s">
        <v>135</v>
      </c>
      <c r="AT907" s="181" t="s">
        <v>130</v>
      </c>
      <c r="AU907" s="181" t="s">
        <v>81</v>
      </c>
      <c r="AY907" s="19" t="s">
        <v>128</v>
      </c>
      <c r="BE907" s="182">
        <f>IF(N907="základní",J907,0)</f>
        <v>0</v>
      </c>
      <c r="BF907" s="182">
        <f>IF(N907="snížená",J907,0)</f>
        <v>0</v>
      </c>
      <c r="BG907" s="182">
        <f>IF(N907="zákl. přenesená",J907,0)</f>
        <v>0</v>
      </c>
      <c r="BH907" s="182">
        <f>IF(N907="sníž. přenesená",J907,0)</f>
        <v>0</v>
      </c>
      <c r="BI907" s="182">
        <f>IF(N907="nulová",J907,0)</f>
        <v>0</v>
      </c>
      <c r="BJ907" s="19" t="s">
        <v>79</v>
      </c>
      <c r="BK907" s="182">
        <f>ROUND(I907*H907,2)</f>
        <v>0</v>
      </c>
      <c r="BL907" s="19" t="s">
        <v>135</v>
      </c>
      <c r="BM907" s="181" t="s">
        <v>1291</v>
      </c>
    </row>
    <row r="908" spans="1:65" s="2" customFormat="1" ht="11.25">
      <c r="A908" s="36"/>
      <c r="B908" s="37"/>
      <c r="C908" s="38"/>
      <c r="D908" s="183" t="s">
        <v>137</v>
      </c>
      <c r="E908" s="38"/>
      <c r="F908" s="184" t="s">
        <v>1290</v>
      </c>
      <c r="G908" s="38"/>
      <c r="H908" s="38"/>
      <c r="I908" s="185"/>
      <c r="J908" s="38"/>
      <c r="K908" s="38"/>
      <c r="L908" s="41"/>
      <c r="M908" s="186"/>
      <c r="N908" s="187"/>
      <c r="O908" s="66"/>
      <c r="P908" s="66"/>
      <c r="Q908" s="66"/>
      <c r="R908" s="66"/>
      <c r="S908" s="66"/>
      <c r="T908" s="67"/>
      <c r="U908" s="36"/>
      <c r="V908" s="36"/>
      <c r="W908" s="36"/>
      <c r="X908" s="36"/>
      <c r="Y908" s="36"/>
      <c r="Z908" s="36"/>
      <c r="AA908" s="36"/>
      <c r="AB908" s="36"/>
      <c r="AC908" s="36"/>
      <c r="AD908" s="36"/>
      <c r="AE908" s="36"/>
      <c r="AT908" s="19" t="s">
        <v>137</v>
      </c>
      <c r="AU908" s="19" t="s">
        <v>81</v>
      </c>
    </row>
    <row r="909" spans="1:65" s="2" customFormat="1" ht="16.5" customHeight="1">
      <c r="A909" s="36"/>
      <c r="B909" s="37"/>
      <c r="C909" s="170" t="s">
        <v>1292</v>
      </c>
      <c r="D909" s="170" t="s">
        <v>130</v>
      </c>
      <c r="E909" s="171" t="s">
        <v>1293</v>
      </c>
      <c r="F909" s="172" t="s">
        <v>1294</v>
      </c>
      <c r="G909" s="173" t="s">
        <v>1286</v>
      </c>
      <c r="H909" s="174">
        <v>1</v>
      </c>
      <c r="I909" s="175"/>
      <c r="J909" s="176">
        <f>ROUND(I909*H909,2)</f>
        <v>0</v>
      </c>
      <c r="K909" s="172" t="s">
        <v>134</v>
      </c>
      <c r="L909" s="41"/>
      <c r="M909" s="177" t="s">
        <v>19</v>
      </c>
      <c r="N909" s="178" t="s">
        <v>45</v>
      </c>
      <c r="O909" s="66"/>
      <c r="P909" s="179">
        <f>O909*H909</f>
        <v>0</v>
      </c>
      <c r="Q909" s="179">
        <v>0</v>
      </c>
      <c r="R909" s="179">
        <f>Q909*H909</f>
        <v>0</v>
      </c>
      <c r="S909" s="179">
        <v>0</v>
      </c>
      <c r="T909" s="180">
        <f>S909*H909</f>
        <v>0</v>
      </c>
      <c r="U909" s="36"/>
      <c r="V909" s="36"/>
      <c r="W909" s="36"/>
      <c r="X909" s="36"/>
      <c r="Y909" s="36"/>
      <c r="Z909" s="36"/>
      <c r="AA909" s="36"/>
      <c r="AB909" s="36"/>
      <c r="AC909" s="36"/>
      <c r="AD909" s="36"/>
      <c r="AE909" s="36"/>
      <c r="AR909" s="181" t="s">
        <v>1295</v>
      </c>
      <c r="AT909" s="181" t="s">
        <v>130</v>
      </c>
      <c r="AU909" s="181" t="s">
        <v>81</v>
      </c>
      <c r="AY909" s="19" t="s">
        <v>128</v>
      </c>
      <c r="BE909" s="182">
        <f>IF(N909="základní",J909,0)</f>
        <v>0</v>
      </c>
      <c r="BF909" s="182">
        <f>IF(N909="snížená",J909,0)</f>
        <v>0</v>
      </c>
      <c r="BG909" s="182">
        <f>IF(N909="zákl. přenesená",J909,0)</f>
        <v>0</v>
      </c>
      <c r="BH909" s="182">
        <f>IF(N909="sníž. přenesená",J909,0)</f>
        <v>0</v>
      </c>
      <c r="BI909" s="182">
        <f>IF(N909="nulová",J909,0)</f>
        <v>0</v>
      </c>
      <c r="BJ909" s="19" t="s">
        <v>79</v>
      </c>
      <c r="BK909" s="182">
        <f>ROUND(I909*H909,2)</f>
        <v>0</v>
      </c>
      <c r="BL909" s="19" t="s">
        <v>1295</v>
      </c>
      <c r="BM909" s="181" t="s">
        <v>1296</v>
      </c>
    </row>
    <row r="910" spans="1:65" s="2" customFormat="1" ht="11.25">
      <c r="A910" s="36"/>
      <c r="B910" s="37"/>
      <c r="C910" s="38"/>
      <c r="D910" s="183" t="s">
        <v>137</v>
      </c>
      <c r="E910" s="38"/>
      <c r="F910" s="184" t="s">
        <v>1294</v>
      </c>
      <c r="G910" s="38"/>
      <c r="H910" s="38"/>
      <c r="I910" s="185"/>
      <c r="J910" s="38"/>
      <c r="K910" s="38"/>
      <c r="L910" s="41"/>
      <c r="M910" s="186"/>
      <c r="N910" s="187"/>
      <c r="O910" s="66"/>
      <c r="P910" s="66"/>
      <c r="Q910" s="66"/>
      <c r="R910" s="66"/>
      <c r="S910" s="66"/>
      <c r="T910" s="67"/>
      <c r="U910" s="36"/>
      <c r="V910" s="36"/>
      <c r="W910" s="36"/>
      <c r="X910" s="36"/>
      <c r="Y910" s="36"/>
      <c r="Z910" s="36"/>
      <c r="AA910" s="36"/>
      <c r="AB910" s="36"/>
      <c r="AC910" s="36"/>
      <c r="AD910" s="36"/>
      <c r="AE910" s="36"/>
      <c r="AT910" s="19" t="s">
        <v>137</v>
      </c>
      <c r="AU910" s="19" t="s">
        <v>81</v>
      </c>
    </row>
    <row r="911" spans="1:65" s="2" customFormat="1" ht="11.25">
      <c r="A911" s="36"/>
      <c r="B911" s="37"/>
      <c r="C911" s="38"/>
      <c r="D911" s="188" t="s">
        <v>139</v>
      </c>
      <c r="E911" s="38"/>
      <c r="F911" s="189" t="s">
        <v>1297</v>
      </c>
      <c r="G911" s="38"/>
      <c r="H911" s="38"/>
      <c r="I911" s="185"/>
      <c r="J911" s="38"/>
      <c r="K911" s="38"/>
      <c r="L911" s="41"/>
      <c r="M911" s="186"/>
      <c r="N911" s="187"/>
      <c r="O911" s="66"/>
      <c r="P911" s="66"/>
      <c r="Q911" s="66"/>
      <c r="R911" s="66"/>
      <c r="S911" s="66"/>
      <c r="T911" s="67"/>
      <c r="U911" s="36"/>
      <c r="V911" s="36"/>
      <c r="W911" s="36"/>
      <c r="X911" s="36"/>
      <c r="Y911" s="36"/>
      <c r="Z911" s="36"/>
      <c r="AA911" s="36"/>
      <c r="AB911" s="36"/>
      <c r="AC911" s="36"/>
      <c r="AD911" s="36"/>
      <c r="AE911" s="36"/>
      <c r="AT911" s="19" t="s">
        <v>139</v>
      </c>
      <c r="AU911" s="19" t="s">
        <v>81</v>
      </c>
    </row>
    <row r="912" spans="1:65" s="12" customFormat="1" ht="22.9" customHeight="1">
      <c r="B912" s="154"/>
      <c r="C912" s="155"/>
      <c r="D912" s="156" t="s">
        <v>73</v>
      </c>
      <c r="E912" s="168" t="s">
        <v>1298</v>
      </c>
      <c r="F912" s="168" t="s">
        <v>1299</v>
      </c>
      <c r="G912" s="155"/>
      <c r="H912" s="155"/>
      <c r="I912" s="158"/>
      <c r="J912" s="169">
        <f>BK912</f>
        <v>0</v>
      </c>
      <c r="K912" s="155"/>
      <c r="L912" s="160"/>
      <c r="M912" s="161"/>
      <c r="N912" s="162"/>
      <c r="O912" s="162"/>
      <c r="P912" s="163">
        <f>SUM(P913:P918)</f>
        <v>0</v>
      </c>
      <c r="Q912" s="162"/>
      <c r="R912" s="163">
        <f>SUM(R913:R918)</f>
        <v>0</v>
      </c>
      <c r="S912" s="162"/>
      <c r="T912" s="164">
        <f>SUM(T913:T918)</f>
        <v>0</v>
      </c>
      <c r="AR912" s="165" t="s">
        <v>167</v>
      </c>
      <c r="AT912" s="166" t="s">
        <v>73</v>
      </c>
      <c r="AU912" s="166" t="s">
        <v>79</v>
      </c>
      <c r="AY912" s="165" t="s">
        <v>128</v>
      </c>
      <c r="BK912" s="167">
        <f>SUM(BK913:BK918)</f>
        <v>0</v>
      </c>
    </row>
    <row r="913" spans="1:65" s="2" customFormat="1" ht="16.5" customHeight="1">
      <c r="A913" s="36"/>
      <c r="B913" s="37"/>
      <c r="C913" s="170" t="s">
        <v>1300</v>
      </c>
      <c r="D913" s="170" t="s">
        <v>130</v>
      </c>
      <c r="E913" s="171" t="s">
        <v>1301</v>
      </c>
      <c r="F913" s="172" t="s">
        <v>1299</v>
      </c>
      <c r="G913" s="173" t="s">
        <v>1286</v>
      </c>
      <c r="H913" s="174">
        <v>1</v>
      </c>
      <c r="I913" s="175"/>
      <c r="J913" s="176">
        <f>ROUND(I913*H913,2)</f>
        <v>0</v>
      </c>
      <c r="K913" s="172" t="s">
        <v>19</v>
      </c>
      <c r="L913" s="41"/>
      <c r="M913" s="177" t="s">
        <v>19</v>
      </c>
      <c r="N913" s="178" t="s">
        <v>45</v>
      </c>
      <c r="O913" s="66"/>
      <c r="P913" s="179">
        <f>O913*H913</f>
        <v>0</v>
      </c>
      <c r="Q913" s="179">
        <v>0</v>
      </c>
      <c r="R913" s="179">
        <f>Q913*H913</f>
        <v>0</v>
      </c>
      <c r="S913" s="179">
        <v>0</v>
      </c>
      <c r="T913" s="180">
        <f>S913*H913</f>
        <v>0</v>
      </c>
      <c r="U913" s="36"/>
      <c r="V913" s="36"/>
      <c r="W913" s="36"/>
      <c r="X913" s="36"/>
      <c r="Y913" s="36"/>
      <c r="Z913" s="36"/>
      <c r="AA913" s="36"/>
      <c r="AB913" s="36"/>
      <c r="AC913" s="36"/>
      <c r="AD913" s="36"/>
      <c r="AE913" s="36"/>
      <c r="AR913" s="181" t="s">
        <v>135</v>
      </c>
      <c r="AT913" s="181" t="s">
        <v>130</v>
      </c>
      <c r="AU913" s="181" t="s">
        <v>81</v>
      </c>
      <c r="AY913" s="19" t="s">
        <v>128</v>
      </c>
      <c r="BE913" s="182">
        <f>IF(N913="základní",J913,0)</f>
        <v>0</v>
      </c>
      <c r="BF913" s="182">
        <f>IF(N913="snížená",J913,0)</f>
        <v>0</v>
      </c>
      <c r="BG913" s="182">
        <f>IF(N913="zákl. přenesená",J913,0)</f>
        <v>0</v>
      </c>
      <c r="BH913" s="182">
        <f>IF(N913="sníž. přenesená",J913,0)</f>
        <v>0</v>
      </c>
      <c r="BI913" s="182">
        <f>IF(N913="nulová",J913,0)</f>
        <v>0</v>
      </c>
      <c r="BJ913" s="19" t="s">
        <v>79</v>
      </c>
      <c r="BK913" s="182">
        <f>ROUND(I913*H913,2)</f>
        <v>0</v>
      </c>
      <c r="BL913" s="19" t="s">
        <v>135</v>
      </c>
      <c r="BM913" s="181" t="s">
        <v>1302</v>
      </c>
    </row>
    <row r="914" spans="1:65" s="2" customFormat="1" ht="11.25">
      <c r="A914" s="36"/>
      <c r="B914" s="37"/>
      <c r="C914" s="38"/>
      <c r="D914" s="183" t="s">
        <v>137</v>
      </c>
      <c r="E914" s="38"/>
      <c r="F914" s="184" t="s">
        <v>1299</v>
      </c>
      <c r="G914" s="38"/>
      <c r="H914" s="38"/>
      <c r="I914" s="185"/>
      <c r="J914" s="38"/>
      <c r="K914" s="38"/>
      <c r="L914" s="41"/>
      <c r="M914" s="186"/>
      <c r="N914" s="187"/>
      <c r="O914" s="66"/>
      <c r="P914" s="66"/>
      <c r="Q914" s="66"/>
      <c r="R914" s="66"/>
      <c r="S914" s="66"/>
      <c r="T914" s="67"/>
      <c r="U914" s="36"/>
      <c r="V914" s="36"/>
      <c r="W914" s="36"/>
      <c r="X914" s="36"/>
      <c r="Y914" s="36"/>
      <c r="Z914" s="36"/>
      <c r="AA914" s="36"/>
      <c r="AB914" s="36"/>
      <c r="AC914" s="36"/>
      <c r="AD914" s="36"/>
      <c r="AE914" s="36"/>
      <c r="AT914" s="19" t="s">
        <v>137</v>
      </c>
      <c r="AU914" s="19" t="s">
        <v>81</v>
      </c>
    </row>
    <row r="915" spans="1:65" s="2" customFormat="1" ht="16.5" customHeight="1">
      <c r="A915" s="36"/>
      <c r="B915" s="37"/>
      <c r="C915" s="170" t="s">
        <v>1303</v>
      </c>
      <c r="D915" s="170" t="s">
        <v>130</v>
      </c>
      <c r="E915" s="171" t="s">
        <v>1304</v>
      </c>
      <c r="F915" s="172" t="s">
        <v>1305</v>
      </c>
      <c r="G915" s="173" t="s">
        <v>1286</v>
      </c>
      <c r="H915" s="174">
        <v>1</v>
      </c>
      <c r="I915" s="175"/>
      <c r="J915" s="176">
        <f>ROUND(I915*H915,2)</f>
        <v>0</v>
      </c>
      <c r="K915" s="172" t="s">
        <v>19</v>
      </c>
      <c r="L915" s="41"/>
      <c r="M915" s="177" t="s">
        <v>19</v>
      </c>
      <c r="N915" s="178" t="s">
        <v>45</v>
      </c>
      <c r="O915" s="66"/>
      <c r="P915" s="179">
        <f>O915*H915</f>
        <v>0</v>
      </c>
      <c r="Q915" s="179">
        <v>0</v>
      </c>
      <c r="R915" s="179">
        <f>Q915*H915</f>
        <v>0</v>
      </c>
      <c r="S915" s="179">
        <v>0</v>
      </c>
      <c r="T915" s="180">
        <f>S915*H915</f>
        <v>0</v>
      </c>
      <c r="U915" s="36"/>
      <c r="V915" s="36"/>
      <c r="W915" s="36"/>
      <c r="X915" s="36"/>
      <c r="Y915" s="36"/>
      <c r="Z915" s="36"/>
      <c r="AA915" s="36"/>
      <c r="AB915" s="36"/>
      <c r="AC915" s="36"/>
      <c r="AD915" s="36"/>
      <c r="AE915" s="36"/>
      <c r="AR915" s="181" t="s">
        <v>135</v>
      </c>
      <c r="AT915" s="181" t="s">
        <v>130</v>
      </c>
      <c r="AU915" s="181" t="s">
        <v>81</v>
      </c>
      <c r="AY915" s="19" t="s">
        <v>128</v>
      </c>
      <c r="BE915" s="182">
        <f>IF(N915="základní",J915,0)</f>
        <v>0</v>
      </c>
      <c r="BF915" s="182">
        <f>IF(N915="snížená",J915,0)</f>
        <v>0</v>
      </c>
      <c r="BG915" s="182">
        <f>IF(N915="zákl. přenesená",J915,0)</f>
        <v>0</v>
      </c>
      <c r="BH915" s="182">
        <f>IF(N915="sníž. přenesená",J915,0)</f>
        <v>0</v>
      </c>
      <c r="BI915" s="182">
        <f>IF(N915="nulová",J915,0)</f>
        <v>0</v>
      </c>
      <c r="BJ915" s="19" t="s">
        <v>79</v>
      </c>
      <c r="BK915" s="182">
        <f>ROUND(I915*H915,2)</f>
        <v>0</v>
      </c>
      <c r="BL915" s="19" t="s">
        <v>135</v>
      </c>
      <c r="BM915" s="181" t="s">
        <v>1306</v>
      </c>
    </row>
    <row r="916" spans="1:65" s="2" customFormat="1" ht="11.25">
      <c r="A916" s="36"/>
      <c r="B916" s="37"/>
      <c r="C916" s="38"/>
      <c r="D916" s="183" t="s">
        <v>137</v>
      </c>
      <c r="E916" s="38"/>
      <c r="F916" s="184" t="s">
        <v>1305</v>
      </c>
      <c r="G916" s="38"/>
      <c r="H916" s="38"/>
      <c r="I916" s="185"/>
      <c r="J916" s="38"/>
      <c r="K916" s="38"/>
      <c r="L916" s="41"/>
      <c r="M916" s="186"/>
      <c r="N916" s="187"/>
      <c r="O916" s="66"/>
      <c r="P916" s="66"/>
      <c r="Q916" s="66"/>
      <c r="R916" s="66"/>
      <c r="S916" s="66"/>
      <c r="T916" s="67"/>
      <c r="U916" s="36"/>
      <c r="V916" s="36"/>
      <c r="W916" s="36"/>
      <c r="X916" s="36"/>
      <c r="Y916" s="36"/>
      <c r="Z916" s="36"/>
      <c r="AA916" s="36"/>
      <c r="AB916" s="36"/>
      <c r="AC916" s="36"/>
      <c r="AD916" s="36"/>
      <c r="AE916" s="36"/>
      <c r="AT916" s="19" t="s">
        <v>137</v>
      </c>
      <c r="AU916" s="19" t="s">
        <v>81</v>
      </c>
    </row>
    <row r="917" spans="1:65" s="2" customFormat="1" ht="16.5" customHeight="1">
      <c r="A917" s="36"/>
      <c r="B917" s="37"/>
      <c r="C917" s="170" t="s">
        <v>1307</v>
      </c>
      <c r="D917" s="170" t="s">
        <v>130</v>
      </c>
      <c r="E917" s="171" t="s">
        <v>1308</v>
      </c>
      <c r="F917" s="172" t="s">
        <v>1309</v>
      </c>
      <c r="G917" s="173" t="s">
        <v>1286</v>
      </c>
      <c r="H917" s="174">
        <v>1</v>
      </c>
      <c r="I917" s="175"/>
      <c r="J917" s="176">
        <f>ROUND(I917*H917,2)</f>
        <v>0</v>
      </c>
      <c r="K917" s="172" t="s">
        <v>19</v>
      </c>
      <c r="L917" s="41"/>
      <c r="M917" s="177" t="s">
        <v>19</v>
      </c>
      <c r="N917" s="178" t="s">
        <v>45</v>
      </c>
      <c r="O917" s="66"/>
      <c r="P917" s="179">
        <f>O917*H917</f>
        <v>0</v>
      </c>
      <c r="Q917" s="179">
        <v>0</v>
      </c>
      <c r="R917" s="179">
        <f>Q917*H917</f>
        <v>0</v>
      </c>
      <c r="S917" s="179">
        <v>0</v>
      </c>
      <c r="T917" s="180">
        <f>S917*H917</f>
        <v>0</v>
      </c>
      <c r="U917" s="36"/>
      <c r="V917" s="36"/>
      <c r="W917" s="36"/>
      <c r="X917" s="36"/>
      <c r="Y917" s="36"/>
      <c r="Z917" s="36"/>
      <c r="AA917" s="36"/>
      <c r="AB917" s="36"/>
      <c r="AC917" s="36"/>
      <c r="AD917" s="36"/>
      <c r="AE917" s="36"/>
      <c r="AR917" s="181" t="s">
        <v>135</v>
      </c>
      <c r="AT917" s="181" t="s">
        <v>130</v>
      </c>
      <c r="AU917" s="181" t="s">
        <v>81</v>
      </c>
      <c r="AY917" s="19" t="s">
        <v>128</v>
      </c>
      <c r="BE917" s="182">
        <f>IF(N917="základní",J917,0)</f>
        <v>0</v>
      </c>
      <c r="BF917" s="182">
        <f>IF(N917="snížená",J917,0)</f>
        <v>0</v>
      </c>
      <c r="BG917" s="182">
        <f>IF(N917="zákl. přenesená",J917,0)</f>
        <v>0</v>
      </c>
      <c r="BH917" s="182">
        <f>IF(N917="sníž. přenesená",J917,0)</f>
        <v>0</v>
      </c>
      <c r="BI917" s="182">
        <f>IF(N917="nulová",J917,0)</f>
        <v>0</v>
      </c>
      <c r="BJ917" s="19" t="s">
        <v>79</v>
      </c>
      <c r="BK917" s="182">
        <f>ROUND(I917*H917,2)</f>
        <v>0</v>
      </c>
      <c r="BL917" s="19" t="s">
        <v>135</v>
      </c>
      <c r="BM917" s="181" t="s">
        <v>1310</v>
      </c>
    </row>
    <row r="918" spans="1:65" s="2" customFormat="1" ht="11.25">
      <c r="A918" s="36"/>
      <c r="B918" s="37"/>
      <c r="C918" s="38"/>
      <c r="D918" s="183" t="s">
        <v>137</v>
      </c>
      <c r="E918" s="38"/>
      <c r="F918" s="184" t="s">
        <v>1309</v>
      </c>
      <c r="G918" s="38"/>
      <c r="H918" s="38"/>
      <c r="I918" s="185"/>
      <c r="J918" s="38"/>
      <c r="K918" s="38"/>
      <c r="L918" s="41"/>
      <c r="M918" s="186"/>
      <c r="N918" s="187"/>
      <c r="O918" s="66"/>
      <c r="P918" s="66"/>
      <c r="Q918" s="66"/>
      <c r="R918" s="66"/>
      <c r="S918" s="66"/>
      <c r="T918" s="67"/>
      <c r="U918" s="36"/>
      <c r="V918" s="36"/>
      <c r="W918" s="36"/>
      <c r="X918" s="36"/>
      <c r="Y918" s="36"/>
      <c r="Z918" s="36"/>
      <c r="AA918" s="36"/>
      <c r="AB918" s="36"/>
      <c r="AC918" s="36"/>
      <c r="AD918" s="36"/>
      <c r="AE918" s="36"/>
      <c r="AT918" s="19" t="s">
        <v>137</v>
      </c>
      <c r="AU918" s="19" t="s">
        <v>81</v>
      </c>
    </row>
    <row r="919" spans="1:65" s="12" customFormat="1" ht="22.9" customHeight="1">
      <c r="B919" s="154"/>
      <c r="C919" s="155"/>
      <c r="D919" s="156" t="s">
        <v>73</v>
      </c>
      <c r="E919" s="168" t="s">
        <v>1311</v>
      </c>
      <c r="F919" s="168" t="s">
        <v>1312</v>
      </c>
      <c r="G919" s="155"/>
      <c r="H919" s="155"/>
      <c r="I919" s="158"/>
      <c r="J919" s="169">
        <f>BK919</f>
        <v>0</v>
      </c>
      <c r="K919" s="155"/>
      <c r="L919" s="160"/>
      <c r="M919" s="161"/>
      <c r="N919" s="162"/>
      <c r="O919" s="162"/>
      <c r="P919" s="163">
        <f>SUM(P920:P921)</f>
        <v>0</v>
      </c>
      <c r="Q919" s="162"/>
      <c r="R919" s="163">
        <f>SUM(R920:R921)</f>
        <v>0</v>
      </c>
      <c r="S919" s="162"/>
      <c r="T919" s="164">
        <f>SUM(T920:T921)</f>
        <v>0</v>
      </c>
      <c r="AR919" s="165" t="s">
        <v>167</v>
      </c>
      <c r="AT919" s="166" t="s">
        <v>73</v>
      </c>
      <c r="AU919" s="166" t="s">
        <v>79</v>
      </c>
      <c r="AY919" s="165" t="s">
        <v>128</v>
      </c>
      <c r="BK919" s="167">
        <f>SUM(BK920:BK921)</f>
        <v>0</v>
      </c>
    </row>
    <row r="920" spans="1:65" s="2" customFormat="1" ht="16.5" customHeight="1">
      <c r="A920" s="36"/>
      <c r="B920" s="37"/>
      <c r="C920" s="170" t="s">
        <v>1313</v>
      </c>
      <c r="D920" s="170" t="s">
        <v>130</v>
      </c>
      <c r="E920" s="171" t="s">
        <v>1314</v>
      </c>
      <c r="F920" s="172" t="s">
        <v>1315</v>
      </c>
      <c r="G920" s="173" t="s">
        <v>1286</v>
      </c>
      <c r="H920" s="174">
        <v>1</v>
      </c>
      <c r="I920" s="175"/>
      <c r="J920" s="176">
        <f>ROUND(I920*H920,2)</f>
        <v>0</v>
      </c>
      <c r="K920" s="172" t="s">
        <v>19</v>
      </c>
      <c r="L920" s="41"/>
      <c r="M920" s="177" t="s">
        <v>19</v>
      </c>
      <c r="N920" s="178" t="s">
        <v>45</v>
      </c>
      <c r="O920" s="66"/>
      <c r="P920" s="179">
        <f>O920*H920</f>
        <v>0</v>
      </c>
      <c r="Q920" s="179">
        <v>0</v>
      </c>
      <c r="R920" s="179">
        <f>Q920*H920</f>
        <v>0</v>
      </c>
      <c r="S920" s="179">
        <v>0</v>
      </c>
      <c r="T920" s="180">
        <f>S920*H920</f>
        <v>0</v>
      </c>
      <c r="U920" s="36"/>
      <c r="V920" s="36"/>
      <c r="W920" s="36"/>
      <c r="X920" s="36"/>
      <c r="Y920" s="36"/>
      <c r="Z920" s="36"/>
      <c r="AA920" s="36"/>
      <c r="AB920" s="36"/>
      <c r="AC920" s="36"/>
      <c r="AD920" s="36"/>
      <c r="AE920" s="36"/>
      <c r="AR920" s="181" t="s">
        <v>135</v>
      </c>
      <c r="AT920" s="181" t="s">
        <v>130</v>
      </c>
      <c r="AU920" s="181" t="s">
        <v>81</v>
      </c>
      <c r="AY920" s="19" t="s">
        <v>128</v>
      </c>
      <c r="BE920" s="182">
        <f>IF(N920="základní",J920,0)</f>
        <v>0</v>
      </c>
      <c r="BF920" s="182">
        <f>IF(N920="snížená",J920,0)</f>
        <v>0</v>
      </c>
      <c r="BG920" s="182">
        <f>IF(N920="zákl. přenesená",J920,0)</f>
        <v>0</v>
      </c>
      <c r="BH920" s="182">
        <f>IF(N920="sníž. přenesená",J920,0)</f>
        <v>0</v>
      </c>
      <c r="BI920" s="182">
        <f>IF(N920="nulová",J920,0)</f>
        <v>0</v>
      </c>
      <c r="BJ920" s="19" t="s">
        <v>79</v>
      </c>
      <c r="BK920" s="182">
        <f>ROUND(I920*H920,2)</f>
        <v>0</v>
      </c>
      <c r="BL920" s="19" t="s">
        <v>135</v>
      </c>
      <c r="BM920" s="181" t="s">
        <v>1316</v>
      </c>
    </row>
    <row r="921" spans="1:65" s="2" customFormat="1" ht="11.25">
      <c r="A921" s="36"/>
      <c r="B921" s="37"/>
      <c r="C921" s="38"/>
      <c r="D921" s="183" t="s">
        <v>137</v>
      </c>
      <c r="E921" s="38"/>
      <c r="F921" s="184" t="s">
        <v>1315</v>
      </c>
      <c r="G921" s="38"/>
      <c r="H921" s="38"/>
      <c r="I921" s="185"/>
      <c r="J921" s="38"/>
      <c r="K921" s="38"/>
      <c r="L921" s="41"/>
      <c r="M921" s="243"/>
      <c r="N921" s="244"/>
      <c r="O921" s="245"/>
      <c r="P921" s="245"/>
      <c r="Q921" s="245"/>
      <c r="R921" s="245"/>
      <c r="S921" s="245"/>
      <c r="T921" s="246"/>
      <c r="U921" s="36"/>
      <c r="V921" s="36"/>
      <c r="W921" s="36"/>
      <c r="X921" s="36"/>
      <c r="Y921" s="36"/>
      <c r="Z921" s="36"/>
      <c r="AA921" s="36"/>
      <c r="AB921" s="36"/>
      <c r="AC921" s="36"/>
      <c r="AD921" s="36"/>
      <c r="AE921" s="36"/>
      <c r="AT921" s="19" t="s">
        <v>137</v>
      </c>
      <c r="AU921" s="19" t="s">
        <v>81</v>
      </c>
    </row>
    <row r="922" spans="1:65" s="2" customFormat="1" ht="6.95" customHeight="1">
      <c r="A922" s="36"/>
      <c r="B922" s="49"/>
      <c r="C922" s="50"/>
      <c r="D922" s="50"/>
      <c r="E922" s="50"/>
      <c r="F922" s="50"/>
      <c r="G922" s="50"/>
      <c r="H922" s="50"/>
      <c r="I922" s="50"/>
      <c r="J922" s="50"/>
      <c r="K922" s="50"/>
      <c r="L922" s="41"/>
      <c r="M922" s="36"/>
      <c r="O922" s="36"/>
      <c r="P922" s="36"/>
      <c r="Q922" s="36"/>
      <c r="R922" s="36"/>
      <c r="S922" s="36"/>
      <c r="T922" s="36"/>
      <c r="U922" s="36"/>
      <c r="V922" s="36"/>
      <c r="W922" s="36"/>
      <c r="X922" s="36"/>
      <c r="Y922" s="36"/>
      <c r="Z922" s="36"/>
      <c r="AA922" s="36"/>
      <c r="AB922" s="36"/>
      <c r="AC922" s="36"/>
      <c r="AD922" s="36"/>
      <c r="AE922" s="36"/>
    </row>
  </sheetData>
  <sheetProtection algorithmName="SHA-512" hashValue="AdzNV02maqk9E6pLQLsfPKKztQiRyz6/PhgDLMs+znCcW6xgMdfmqnv4NjeJYW93cHX2vl82VjqnIYchbyzuAQ==" saltValue="QSPgQ6qxMUARoY8/Hg5d3ENwbgsPlpw89fWewA+SYUaaxR57ksjFTTHtepK5aU90Z8lUMdf+Rpakz3QfrByevQ==" spinCount="100000" sheet="1" objects="1" scenarios="1" formatColumns="0" formatRows="0" autoFilter="0"/>
  <autoFilter ref="C98:K921"/>
  <mergeCells count="6">
    <mergeCell ref="L2:V2"/>
    <mergeCell ref="E7:H7"/>
    <mergeCell ref="E16:H16"/>
    <mergeCell ref="E25:H25"/>
    <mergeCell ref="E46:H46"/>
    <mergeCell ref="E91:H91"/>
  </mergeCells>
  <hyperlinks>
    <hyperlink ref="F104" r:id="rId1"/>
    <hyperlink ref="F109" r:id="rId2"/>
    <hyperlink ref="F119" r:id="rId3"/>
    <hyperlink ref="F124" r:id="rId4"/>
    <hyperlink ref="F127" r:id="rId5"/>
    <hyperlink ref="F130" r:id="rId6"/>
    <hyperlink ref="F133" r:id="rId7"/>
    <hyperlink ref="F141" r:id="rId8"/>
    <hyperlink ref="F151" r:id="rId9"/>
    <hyperlink ref="F157" r:id="rId10"/>
    <hyperlink ref="F163" r:id="rId11"/>
    <hyperlink ref="F168" r:id="rId12"/>
    <hyperlink ref="F174" r:id="rId13"/>
    <hyperlink ref="F182" r:id="rId14"/>
    <hyperlink ref="F189" r:id="rId15"/>
    <hyperlink ref="F194" r:id="rId16"/>
    <hyperlink ref="F206" r:id="rId17"/>
    <hyperlink ref="F212" r:id="rId18"/>
    <hyperlink ref="F218" r:id="rId19"/>
    <hyperlink ref="F224" r:id="rId20"/>
    <hyperlink ref="F227" r:id="rId21"/>
    <hyperlink ref="F232" r:id="rId22"/>
    <hyperlink ref="F235" r:id="rId23"/>
    <hyperlink ref="F238" r:id="rId24"/>
    <hyperlink ref="F245" r:id="rId25"/>
    <hyperlink ref="F250" r:id="rId26"/>
    <hyperlink ref="F253" r:id="rId27"/>
    <hyperlink ref="F256" r:id="rId28"/>
    <hyperlink ref="F261" r:id="rId29"/>
    <hyperlink ref="F266" r:id="rId30"/>
    <hyperlink ref="F269" r:id="rId31"/>
    <hyperlink ref="F275" r:id="rId32"/>
    <hyperlink ref="F283" r:id="rId33"/>
    <hyperlink ref="F290" r:id="rId34"/>
    <hyperlink ref="F293" r:id="rId35"/>
    <hyperlink ref="F298" r:id="rId36"/>
    <hyperlink ref="F308" r:id="rId37"/>
    <hyperlink ref="F313" r:id="rId38"/>
    <hyperlink ref="F318" r:id="rId39"/>
    <hyperlink ref="F326" r:id="rId40"/>
    <hyperlink ref="F334" r:id="rId41"/>
    <hyperlink ref="F349" r:id="rId42"/>
    <hyperlink ref="F354" r:id="rId43"/>
    <hyperlink ref="F360" r:id="rId44"/>
    <hyperlink ref="F365" r:id="rId45"/>
    <hyperlink ref="F371" r:id="rId46"/>
    <hyperlink ref="F377" r:id="rId47"/>
    <hyperlink ref="F383" r:id="rId48"/>
    <hyperlink ref="F389" r:id="rId49"/>
    <hyperlink ref="F395" r:id="rId50"/>
    <hyperlink ref="F400" r:id="rId51"/>
    <hyperlink ref="F405" r:id="rId52"/>
    <hyperlink ref="F410" r:id="rId53"/>
    <hyperlink ref="F413" r:id="rId54"/>
    <hyperlink ref="F421" r:id="rId55"/>
    <hyperlink ref="F428" r:id="rId56"/>
    <hyperlink ref="F438" r:id="rId57"/>
    <hyperlink ref="F446" r:id="rId58"/>
    <hyperlink ref="F451" r:id="rId59"/>
    <hyperlink ref="F456" r:id="rId60"/>
    <hyperlink ref="F461" r:id="rId61"/>
    <hyperlink ref="F466" r:id="rId62"/>
    <hyperlink ref="F471" r:id="rId63"/>
    <hyperlink ref="F476" r:id="rId64"/>
    <hyperlink ref="F481" r:id="rId65"/>
    <hyperlink ref="F487" r:id="rId66"/>
    <hyperlink ref="F493" r:id="rId67"/>
    <hyperlink ref="F500" r:id="rId68"/>
    <hyperlink ref="F506" r:id="rId69"/>
    <hyperlink ref="F509" r:id="rId70"/>
    <hyperlink ref="F513" r:id="rId71"/>
    <hyperlink ref="F518" r:id="rId72"/>
    <hyperlink ref="F527" r:id="rId73"/>
    <hyperlink ref="F534" r:id="rId74"/>
    <hyperlink ref="F538" r:id="rId75"/>
    <hyperlink ref="F619" r:id="rId76"/>
    <hyperlink ref="F625" r:id="rId77"/>
    <hyperlink ref="F630" r:id="rId78"/>
    <hyperlink ref="F635" r:id="rId79"/>
    <hyperlink ref="F645" r:id="rId80"/>
    <hyperlink ref="F650" r:id="rId81"/>
    <hyperlink ref="F657" r:id="rId82"/>
    <hyperlink ref="F672" r:id="rId83"/>
    <hyperlink ref="F703" r:id="rId84"/>
    <hyperlink ref="F712" r:id="rId85"/>
    <hyperlink ref="F715" r:id="rId86"/>
    <hyperlink ref="F724" r:id="rId87"/>
    <hyperlink ref="F733" r:id="rId88"/>
    <hyperlink ref="F738" r:id="rId89"/>
    <hyperlink ref="F748" r:id="rId90"/>
    <hyperlink ref="F751" r:id="rId91"/>
    <hyperlink ref="F755" r:id="rId92"/>
    <hyperlink ref="F760" r:id="rId93"/>
    <hyperlink ref="F763" r:id="rId94"/>
    <hyperlink ref="F770" r:id="rId95"/>
    <hyperlink ref="F777" r:id="rId96"/>
    <hyperlink ref="F781" r:id="rId97"/>
    <hyperlink ref="F786" r:id="rId98"/>
    <hyperlink ref="F791" r:id="rId99"/>
    <hyperlink ref="F796" r:id="rId100"/>
    <hyperlink ref="F799" r:id="rId101"/>
    <hyperlink ref="F804" r:id="rId102"/>
    <hyperlink ref="F807" r:id="rId103"/>
    <hyperlink ref="F812" r:id="rId104"/>
    <hyperlink ref="F816" r:id="rId105"/>
    <hyperlink ref="F825" r:id="rId106"/>
    <hyperlink ref="F829" r:id="rId107"/>
    <hyperlink ref="F839" r:id="rId108"/>
    <hyperlink ref="F846" r:id="rId109"/>
    <hyperlink ref="F853" r:id="rId110"/>
    <hyperlink ref="F860" r:id="rId111"/>
    <hyperlink ref="F864" r:id="rId112"/>
    <hyperlink ref="F871" r:id="rId113"/>
    <hyperlink ref="F883" r:id="rId114"/>
    <hyperlink ref="F891" r:id="rId115"/>
    <hyperlink ref="F897" r:id="rId116"/>
    <hyperlink ref="F911" r:id="rId117"/>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8"/>
  <sheetViews>
    <sheetView showGridLines="0" zoomScale="110" zoomScaleNormal="110" workbookViewId="0"/>
  </sheetViews>
  <sheetFormatPr defaultRowHeight="15"/>
  <cols>
    <col min="1" max="1" width="8.33203125" style="247" customWidth="1"/>
    <col min="2" max="2" width="1.6640625" style="247" customWidth="1"/>
    <col min="3" max="4" width="5" style="247" customWidth="1"/>
    <col min="5" max="5" width="11.6640625" style="247" customWidth="1"/>
    <col min="6" max="6" width="9.1640625" style="247" customWidth="1"/>
    <col min="7" max="7" width="5" style="247" customWidth="1"/>
    <col min="8" max="8" width="77.83203125" style="247" customWidth="1"/>
    <col min="9" max="10" width="20" style="247" customWidth="1"/>
    <col min="11" max="11" width="1.6640625" style="247" customWidth="1"/>
  </cols>
  <sheetData>
    <row r="1" spans="2:11" s="1" customFormat="1" ht="37.5" customHeight="1"/>
    <row r="2" spans="2:11" s="1" customFormat="1" ht="7.5" customHeight="1">
      <c r="B2" s="248"/>
      <c r="C2" s="249"/>
      <c r="D2" s="249"/>
      <c r="E2" s="249"/>
      <c r="F2" s="249"/>
      <c r="G2" s="249"/>
      <c r="H2" s="249"/>
      <c r="I2" s="249"/>
      <c r="J2" s="249"/>
      <c r="K2" s="250"/>
    </row>
    <row r="3" spans="2:11" s="17" customFormat="1" ht="45" customHeight="1">
      <c r="B3" s="251"/>
      <c r="C3" s="375" t="s">
        <v>1317</v>
      </c>
      <c r="D3" s="375"/>
      <c r="E3" s="375"/>
      <c r="F3" s="375"/>
      <c r="G3" s="375"/>
      <c r="H3" s="375"/>
      <c r="I3" s="375"/>
      <c r="J3" s="375"/>
      <c r="K3" s="252"/>
    </row>
    <row r="4" spans="2:11" s="1" customFormat="1" ht="25.5" customHeight="1">
      <c r="B4" s="253"/>
      <c r="C4" s="380" t="s">
        <v>1318</v>
      </c>
      <c r="D4" s="380"/>
      <c r="E4" s="380"/>
      <c r="F4" s="380"/>
      <c r="G4" s="380"/>
      <c r="H4" s="380"/>
      <c r="I4" s="380"/>
      <c r="J4" s="380"/>
      <c r="K4" s="254"/>
    </row>
    <row r="5" spans="2:11" s="1" customFormat="1" ht="5.25" customHeight="1">
      <c r="B5" s="253"/>
      <c r="C5" s="255"/>
      <c r="D5" s="255"/>
      <c r="E5" s="255"/>
      <c r="F5" s="255"/>
      <c r="G5" s="255"/>
      <c r="H5" s="255"/>
      <c r="I5" s="255"/>
      <c r="J5" s="255"/>
      <c r="K5" s="254"/>
    </row>
    <row r="6" spans="2:11" s="1" customFormat="1" ht="15" customHeight="1">
      <c r="B6" s="253"/>
      <c r="C6" s="379" t="s">
        <v>1319</v>
      </c>
      <c r="D6" s="379"/>
      <c r="E6" s="379"/>
      <c r="F6" s="379"/>
      <c r="G6" s="379"/>
      <c r="H6" s="379"/>
      <c r="I6" s="379"/>
      <c r="J6" s="379"/>
      <c r="K6" s="254"/>
    </row>
    <row r="7" spans="2:11" s="1" customFormat="1" ht="15" customHeight="1">
      <c r="B7" s="257"/>
      <c r="C7" s="379" t="s">
        <v>1320</v>
      </c>
      <c r="D7" s="379"/>
      <c r="E7" s="379"/>
      <c r="F7" s="379"/>
      <c r="G7" s="379"/>
      <c r="H7" s="379"/>
      <c r="I7" s="379"/>
      <c r="J7" s="379"/>
      <c r="K7" s="254"/>
    </row>
    <row r="8" spans="2:11" s="1" customFormat="1" ht="12.75" customHeight="1">
      <c r="B8" s="257"/>
      <c r="C8" s="256"/>
      <c r="D8" s="256"/>
      <c r="E8" s="256"/>
      <c r="F8" s="256"/>
      <c r="G8" s="256"/>
      <c r="H8" s="256"/>
      <c r="I8" s="256"/>
      <c r="J8" s="256"/>
      <c r="K8" s="254"/>
    </row>
    <row r="9" spans="2:11" s="1" customFormat="1" ht="15" customHeight="1">
      <c r="B9" s="257"/>
      <c r="C9" s="379" t="s">
        <v>1321</v>
      </c>
      <c r="D9" s="379"/>
      <c r="E9" s="379"/>
      <c r="F9" s="379"/>
      <c r="G9" s="379"/>
      <c r="H9" s="379"/>
      <c r="I9" s="379"/>
      <c r="J9" s="379"/>
      <c r="K9" s="254"/>
    </row>
    <row r="10" spans="2:11" s="1" customFormat="1" ht="15" customHeight="1">
      <c r="B10" s="257"/>
      <c r="C10" s="256"/>
      <c r="D10" s="379" t="s">
        <v>1322</v>
      </c>
      <c r="E10" s="379"/>
      <c r="F10" s="379"/>
      <c r="G10" s="379"/>
      <c r="H10" s="379"/>
      <c r="I10" s="379"/>
      <c r="J10" s="379"/>
      <c r="K10" s="254"/>
    </row>
    <row r="11" spans="2:11" s="1" customFormat="1" ht="15" customHeight="1">
      <c r="B11" s="257"/>
      <c r="C11" s="258"/>
      <c r="D11" s="379" t="s">
        <v>1323</v>
      </c>
      <c r="E11" s="379"/>
      <c r="F11" s="379"/>
      <c r="G11" s="379"/>
      <c r="H11" s="379"/>
      <c r="I11" s="379"/>
      <c r="J11" s="379"/>
      <c r="K11" s="254"/>
    </row>
    <row r="12" spans="2:11" s="1" customFormat="1" ht="15" customHeight="1">
      <c r="B12" s="257"/>
      <c r="C12" s="258"/>
      <c r="D12" s="256"/>
      <c r="E12" s="256"/>
      <c r="F12" s="256"/>
      <c r="G12" s="256"/>
      <c r="H12" s="256"/>
      <c r="I12" s="256"/>
      <c r="J12" s="256"/>
      <c r="K12" s="254"/>
    </row>
    <row r="13" spans="2:11" s="1" customFormat="1" ht="15" customHeight="1">
      <c r="B13" s="257"/>
      <c r="C13" s="258"/>
      <c r="D13" s="259" t="s">
        <v>1324</v>
      </c>
      <c r="E13" s="256"/>
      <c r="F13" s="256"/>
      <c r="G13" s="256"/>
      <c r="H13" s="256"/>
      <c r="I13" s="256"/>
      <c r="J13" s="256"/>
      <c r="K13" s="254"/>
    </row>
    <row r="14" spans="2:11" s="1" customFormat="1" ht="12.75" customHeight="1">
      <c r="B14" s="257"/>
      <c r="C14" s="258"/>
      <c r="D14" s="258"/>
      <c r="E14" s="258"/>
      <c r="F14" s="258"/>
      <c r="G14" s="258"/>
      <c r="H14" s="258"/>
      <c r="I14" s="258"/>
      <c r="J14" s="258"/>
      <c r="K14" s="254"/>
    </row>
    <row r="15" spans="2:11" s="1" customFormat="1" ht="15" customHeight="1">
      <c r="B15" s="257"/>
      <c r="C15" s="258"/>
      <c r="D15" s="379" t="s">
        <v>1325</v>
      </c>
      <c r="E15" s="379"/>
      <c r="F15" s="379"/>
      <c r="G15" s="379"/>
      <c r="H15" s="379"/>
      <c r="I15" s="379"/>
      <c r="J15" s="379"/>
      <c r="K15" s="254"/>
    </row>
    <row r="16" spans="2:11" s="1" customFormat="1" ht="15" customHeight="1">
      <c r="B16" s="257"/>
      <c r="C16" s="258"/>
      <c r="D16" s="379" t="s">
        <v>1326</v>
      </c>
      <c r="E16" s="379"/>
      <c r="F16" s="379"/>
      <c r="G16" s="379"/>
      <c r="H16" s="379"/>
      <c r="I16" s="379"/>
      <c r="J16" s="379"/>
      <c r="K16" s="254"/>
    </row>
    <row r="17" spans="2:11" s="1" customFormat="1" ht="15" customHeight="1">
      <c r="B17" s="257"/>
      <c r="C17" s="258"/>
      <c r="D17" s="379" t="s">
        <v>1327</v>
      </c>
      <c r="E17" s="379"/>
      <c r="F17" s="379"/>
      <c r="G17" s="379"/>
      <c r="H17" s="379"/>
      <c r="I17" s="379"/>
      <c r="J17" s="379"/>
      <c r="K17" s="254"/>
    </row>
    <row r="18" spans="2:11" s="1" customFormat="1" ht="15" customHeight="1">
      <c r="B18" s="257"/>
      <c r="C18" s="258"/>
      <c r="D18" s="258"/>
      <c r="E18" s="260" t="s">
        <v>78</v>
      </c>
      <c r="F18" s="379" t="s">
        <v>1328</v>
      </c>
      <c r="G18" s="379"/>
      <c r="H18" s="379"/>
      <c r="I18" s="379"/>
      <c r="J18" s="379"/>
      <c r="K18" s="254"/>
    </row>
    <row r="19" spans="2:11" s="1" customFormat="1" ht="15" customHeight="1">
      <c r="B19" s="257"/>
      <c r="C19" s="258"/>
      <c r="D19" s="258"/>
      <c r="E19" s="260" t="s">
        <v>1329</v>
      </c>
      <c r="F19" s="379" t="s">
        <v>1330</v>
      </c>
      <c r="G19" s="379"/>
      <c r="H19" s="379"/>
      <c r="I19" s="379"/>
      <c r="J19" s="379"/>
      <c r="K19" s="254"/>
    </row>
    <row r="20" spans="2:11" s="1" customFormat="1" ht="15" customHeight="1">
      <c r="B20" s="257"/>
      <c r="C20" s="258"/>
      <c r="D20" s="258"/>
      <c r="E20" s="260" t="s">
        <v>1331</v>
      </c>
      <c r="F20" s="379" t="s">
        <v>1332</v>
      </c>
      <c r="G20" s="379"/>
      <c r="H20" s="379"/>
      <c r="I20" s="379"/>
      <c r="J20" s="379"/>
      <c r="K20" s="254"/>
    </row>
    <row r="21" spans="2:11" s="1" customFormat="1" ht="15" customHeight="1">
      <c r="B21" s="257"/>
      <c r="C21" s="258"/>
      <c r="D21" s="258"/>
      <c r="E21" s="260" t="s">
        <v>1333</v>
      </c>
      <c r="F21" s="379" t="s">
        <v>1334</v>
      </c>
      <c r="G21" s="379"/>
      <c r="H21" s="379"/>
      <c r="I21" s="379"/>
      <c r="J21" s="379"/>
      <c r="K21" s="254"/>
    </row>
    <row r="22" spans="2:11" s="1" customFormat="1" ht="15" customHeight="1">
      <c r="B22" s="257"/>
      <c r="C22" s="258"/>
      <c r="D22" s="258"/>
      <c r="E22" s="260" t="s">
        <v>1335</v>
      </c>
      <c r="F22" s="379" t="s">
        <v>1336</v>
      </c>
      <c r="G22" s="379"/>
      <c r="H22" s="379"/>
      <c r="I22" s="379"/>
      <c r="J22" s="379"/>
      <c r="K22" s="254"/>
    </row>
    <row r="23" spans="2:11" s="1" customFormat="1" ht="15" customHeight="1">
      <c r="B23" s="257"/>
      <c r="C23" s="258"/>
      <c r="D23" s="258"/>
      <c r="E23" s="260" t="s">
        <v>1337</v>
      </c>
      <c r="F23" s="379" t="s">
        <v>1338</v>
      </c>
      <c r="G23" s="379"/>
      <c r="H23" s="379"/>
      <c r="I23" s="379"/>
      <c r="J23" s="379"/>
      <c r="K23" s="254"/>
    </row>
    <row r="24" spans="2:11" s="1" customFormat="1" ht="12.75" customHeight="1">
      <c r="B24" s="257"/>
      <c r="C24" s="258"/>
      <c r="D24" s="258"/>
      <c r="E24" s="258"/>
      <c r="F24" s="258"/>
      <c r="G24" s="258"/>
      <c r="H24" s="258"/>
      <c r="I24" s="258"/>
      <c r="J24" s="258"/>
      <c r="K24" s="254"/>
    </row>
    <row r="25" spans="2:11" s="1" customFormat="1" ht="15" customHeight="1">
      <c r="B25" s="257"/>
      <c r="C25" s="379" t="s">
        <v>1339</v>
      </c>
      <c r="D25" s="379"/>
      <c r="E25" s="379"/>
      <c r="F25" s="379"/>
      <c r="G25" s="379"/>
      <c r="H25" s="379"/>
      <c r="I25" s="379"/>
      <c r="J25" s="379"/>
      <c r="K25" s="254"/>
    </row>
    <row r="26" spans="2:11" s="1" customFormat="1" ht="15" customHeight="1">
      <c r="B26" s="257"/>
      <c r="C26" s="379" t="s">
        <v>1340</v>
      </c>
      <c r="D26" s="379"/>
      <c r="E26" s="379"/>
      <c r="F26" s="379"/>
      <c r="G26" s="379"/>
      <c r="H26" s="379"/>
      <c r="I26" s="379"/>
      <c r="J26" s="379"/>
      <c r="K26" s="254"/>
    </row>
    <row r="27" spans="2:11" s="1" customFormat="1" ht="15" customHeight="1">
      <c r="B27" s="257"/>
      <c r="C27" s="256"/>
      <c r="D27" s="379" t="s">
        <v>1341</v>
      </c>
      <c r="E27" s="379"/>
      <c r="F27" s="379"/>
      <c r="G27" s="379"/>
      <c r="H27" s="379"/>
      <c r="I27" s="379"/>
      <c r="J27" s="379"/>
      <c r="K27" s="254"/>
    </row>
    <row r="28" spans="2:11" s="1" customFormat="1" ht="15" customHeight="1">
      <c r="B28" s="257"/>
      <c r="C28" s="258"/>
      <c r="D28" s="379" t="s">
        <v>1342</v>
      </c>
      <c r="E28" s="379"/>
      <c r="F28" s="379"/>
      <c r="G28" s="379"/>
      <c r="H28" s="379"/>
      <c r="I28" s="379"/>
      <c r="J28" s="379"/>
      <c r="K28" s="254"/>
    </row>
    <row r="29" spans="2:11" s="1" customFormat="1" ht="12.75" customHeight="1">
      <c r="B29" s="257"/>
      <c r="C29" s="258"/>
      <c r="D29" s="258"/>
      <c r="E29" s="258"/>
      <c r="F29" s="258"/>
      <c r="G29" s="258"/>
      <c r="H29" s="258"/>
      <c r="I29" s="258"/>
      <c r="J29" s="258"/>
      <c r="K29" s="254"/>
    </row>
    <row r="30" spans="2:11" s="1" customFormat="1" ht="15" customHeight="1">
      <c r="B30" s="257"/>
      <c r="C30" s="258"/>
      <c r="D30" s="379" t="s">
        <v>1343</v>
      </c>
      <c r="E30" s="379"/>
      <c r="F30" s="379"/>
      <c r="G30" s="379"/>
      <c r="H30" s="379"/>
      <c r="I30" s="379"/>
      <c r="J30" s="379"/>
      <c r="K30" s="254"/>
    </row>
    <row r="31" spans="2:11" s="1" customFormat="1" ht="15" customHeight="1">
      <c r="B31" s="257"/>
      <c r="C31" s="258"/>
      <c r="D31" s="379" t="s">
        <v>1344</v>
      </c>
      <c r="E31" s="379"/>
      <c r="F31" s="379"/>
      <c r="G31" s="379"/>
      <c r="H31" s="379"/>
      <c r="I31" s="379"/>
      <c r="J31" s="379"/>
      <c r="K31" s="254"/>
    </row>
    <row r="32" spans="2:11" s="1" customFormat="1" ht="12.75" customHeight="1">
      <c r="B32" s="257"/>
      <c r="C32" s="258"/>
      <c r="D32" s="258"/>
      <c r="E32" s="258"/>
      <c r="F32" s="258"/>
      <c r="G32" s="258"/>
      <c r="H32" s="258"/>
      <c r="I32" s="258"/>
      <c r="J32" s="258"/>
      <c r="K32" s="254"/>
    </row>
    <row r="33" spans="2:11" s="1" customFormat="1" ht="15" customHeight="1">
      <c r="B33" s="257"/>
      <c r="C33" s="258"/>
      <c r="D33" s="379" t="s">
        <v>1345</v>
      </c>
      <c r="E33" s="379"/>
      <c r="F33" s="379"/>
      <c r="G33" s="379"/>
      <c r="H33" s="379"/>
      <c r="I33" s="379"/>
      <c r="J33" s="379"/>
      <c r="K33" s="254"/>
    </row>
    <row r="34" spans="2:11" s="1" customFormat="1" ht="15" customHeight="1">
      <c r="B34" s="257"/>
      <c r="C34" s="258"/>
      <c r="D34" s="379" t="s">
        <v>1346</v>
      </c>
      <c r="E34" s="379"/>
      <c r="F34" s="379"/>
      <c r="G34" s="379"/>
      <c r="H34" s="379"/>
      <c r="I34" s="379"/>
      <c r="J34" s="379"/>
      <c r="K34" s="254"/>
    </row>
    <row r="35" spans="2:11" s="1" customFormat="1" ht="15" customHeight="1">
      <c r="B35" s="257"/>
      <c r="C35" s="258"/>
      <c r="D35" s="379" t="s">
        <v>1347</v>
      </c>
      <c r="E35" s="379"/>
      <c r="F35" s="379"/>
      <c r="G35" s="379"/>
      <c r="H35" s="379"/>
      <c r="I35" s="379"/>
      <c r="J35" s="379"/>
      <c r="K35" s="254"/>
    </row>
    <row r="36" spans="2:11" s="1" customFormat="1" ht="15" customHeight="1">
      <c r="B36" s="257"/>
      <c r="C36" s="258"/>
      <c r="D36" s="256"/>
      <c r="E36" s="259" t="s">
        <v>114</v>
      </c>
      <c r="F36" s="256"/>
      <c r="G36" s="379" t="s">
        <v>1348</v>
      </c>
      <c r="H36" s="379"/>
      <c r="I36" s="379"/>
      <c r="J36" s="379"/>
      <c r="K36" s="254"/>
    </row>
    <row r="37" spans="2:11" s="1" customFormat="1" ht="30.75" customHeight="1">
      <c r="B37" s="257"/>
      <c r="C37" s="258"/>
      <c r="D37" s="256"/>
      <c r="E37" s="259" t="s">
        <v>1349</v>
      </c>
      <c r="F37" s="256"/>
      <c r="G37" s="379" t="s">
        <v>1350</v>
      </c>
      <c r="H37" s="379"/>
      <c r="I37" s="379"/>
      <c r="J37" s="379"/>
      <c r="K37" s="254"/>
    </row>
    <row r="38" spans="2:11" s="1" customFormat="1" ht="15" customHeight="1">
      <c r="B38" s="257"/>
      <c r="C38" s="258"/>
      <c r="D38" s="256"/>
      <c r="E38" s="259" t="s">
        <v>55</v>
      </c>
      <c r="F38" s="256"/>
      <c r="G38" s="379" t="s">
        <v>1351</v>
      </c>
      <c r="H38" s="379"/>
      <c r="I38" s="379"/>
      <c r="J38" s="379"/>
      <c r="K38" s="254"/>
    </row>
    <row r="39" spans="2:11" s="1" customFormat="1" ht="15" customHeight="1">
      <c r="B39" s="257"/>
      <c r="C39" s="258"/>
      <c r="D39" s="256"/>
      <c r="E39" s="259" t="s">
        <v>56</v>
      </c>
      <c r="F39" s="256"/>
      <c r="G39" s="379" t="s">
        <v>1352</v>
      </c>
      <c r="H39" s="379"/>
      <c r="I39" s="379"/>
      <c r="J39" s="379"/>
      <c r="K39" s="254"/>
    </row>
    <row r="40" spans="2:11" s="1" customFormat="1" ht="15" customHeight="1">
      <c r="B40" s="257"/>
      <c r="C40" s="258"/>
      <c r="D40" s="256"/>
      <c r="E40" s="259" t="s">
        <v>115</v>
      </c>
      <c r="F40" s="256"/>
      <c r="G40" s="379" t="s">
        <v>1353</v>
      </c>
      <c r="H40" s="379"/>
      <c r="I40" s="379"/>
      <c r="J40" s="379"/>
      <c r="K40" s="254"/>
    </row>
    <row r="41" spans="2:11" s="1" customFormat="1" ht="15" customHeight="1">
      <c r="B41" s="257"/>
      <c r="C41" s="258"/>
      <c r="D41" s="256"/>
      <c r="E41" s="259" t="s">
        <v>116</v>
      </c>
      <c r="F41" s="256"/>
      <c r="G41" s="379" t="s">
        <v>1354</v>
      </c>
      <c r="H41" s="379"/>
      <c r="I41" s="379"/>
      <c r="J41" s="379"/>
      <c r="K41" s="254"/>
    </row>
    <row r="42" spans="2:11" s="1" customFormat="1" ht="15" customHeight="1">
      <c r="B42" s="257"/>
      <c r="C42" s="258"/>
      <c r="D42" s="256"/>
      <c r="E42" s="259" t="s">
        <v>1355</v>
      </c>
      <c r="F42" s="256"/>
      <c r="G42" s="379" t="s">
        <v>1356</v>
      </c>
      <c r="H42" s="379"/>
      <c r="I42" s="379"/>
      <c r="J42" s="379"/>
      <c r="K42" s="254"/>
    </row>
    <row r="43" spans="2:11" s="1" customFormat="1" ht="15" customHeight="1">
      <c r="B43" s="257"/>
      <c r="C43" s="258"/>
      <c r="D43" s="256"/>
      <c r="E43" s="259"/>
      <c r="F43" s="256"/>
      <c r="G43" s="379" t="s">
        <v>1357</v>
      </c>
      <c r="H43" s="379"/>
      <c r="I43" s="379"/>
      <c r="J43" s="379"/>
      <c r="K43" s="254"/>
    </row>
    <row r="44" spans="2:11" s="1" customFormat="1" ht="15" customHeight="1">
      <c r="B44" s="257"/>
      <c r="C44" s="258"/>
      <c r="D44" s="256"/>
      <c r="E44" s="259" t="s">
        <v>1358</v>
      </c>
      <c r="F44" s="256"/>
      <c r="G44" s="379" t="s">
        <v>1359</v>
      </c>
      <c r="H44" s="379"/>
      <c r="I44" s="379"/>
      <c r="J44" s="379"/>
      <c r="K44" s="254"/>
    </row>
    <row r="45" spans="2:11" s="1" customFormat="1" ht="15" customHeight="1">
      <c r="B45" s="257"/>
      <c r="C45" s="258"/>
      <c r="D45" s="256"/>
      <c r="E45" s="259" t="s">
        <v>118</v>
      </c>
      <c r="F45" s="256"/>
      <c r="G45" s="379" t="s">
        <v>1360</v>
      </c>
      <c r="H45" s="379"/>
      <c r="I45" s="379"/>
      <c r="J45" s="379"/>
      <c r="K45" s="254"/>
    </row>
    <row r="46" spans="2:11" s="1" customFormat="1" ht="12.75" customHeight="1">
      <c r="B46" s="257"/>
      <c r="C46" s="258"/>
      <c r="D46" s="256"/>
      <c r="E46" s="256"/>
      <c r="F46" s="256"/>
      <c r="G46" s="256"/>
      <c r="H46" s="256"/>
      <c r="I46" s="256"/>
      <c r="J46" s="256"/>
      <c r="K46" s="254"/>
    </row>
    <row r="47" spans="2:11" s="1" customFormat="1" ht="15" customHeight="1">
      <c r="B47" s="257"/>
      <c r="C47" s="258"/>
      <c r="D47" s="379" t="s">
        <v>1361</v>
      </c>
      <c r="E47" s="379"/>
      <c r="F47" s="379"/>
      <c r="G47" s="379"/>
      <c r="H47" s="379"/>
      <c r="I47" s="379"/>
      <c r="J47" s="379"/>
      <c r="K47" s="254"/>
    </row>
    <row r="48" spans="2:11" s="1" customFormat="1" ht="15" customHeight="1">
      <c r="B48" s="257"/>
      <c r="C48" s="258"/>
      <c r="D48" s="258"/>
      <c r="E48" s="379" t="s">
        <v>1362</v>
      </c>
      <c r="F48" s="379"/>
      <c r="G48" s="379"/>
      <c r="H48" s="379"/>
      <c r="I48" s="379"/>
      <c r="J48" s="379"/>
      <c r="K48" s="254"/>
    </row>
    <row r="49" spans="2:11" s="1" customFormat="1" ht="15" customHeight="1">
      <c r="B49" s="257"/>
      <c r="C49" s="258"/>
      <c r="D49" s="258"/>
      <c r="E49" s="379" t="s">
        <v>1363</v>
      </c>
      <c r="F49" s="379"/>
      <c r="G49" s="379"/>
      <c r="H49" s="379"/>
      <c r="I49" s="379"/>
      <c r="J49" s="379"/>
      <c r="K49" s="254"/>
    </row>
    <row r="50" spans="2:11" s="1" customFormat="1" ht="15" customHeight="1">
      <c r="B50" s="257"/>
      <c r="C50" s="258"/>
      <c r="D50" s="258"/>
      <c r="E50" s="379" t="s">
        <v>1364</v>
      </c>
      <c r="F50" s="379"/>
      <c r="G50" s="379"/>
      <c r="H50" s="379"/>
      <c r="I50" s="379"/>
      <c r="J50" s="379"/>
      <c r="K50" s="254"/>
    </row>
    <row r="51" spans="2:11" s="1" customFormat="1" ht="15" customHeight="1">
      <c r="B51" s="257"/>
      <c r="C51" s="258"/>
      <c r="D51" s="379" t="s">
        <v>1365</v>
      </c>
      <c r="E51" s="379"/>
      <c r="F51" s="379"/>
      <c r="G51" s="379"/>
      <c r="H51" s="379"/>
      <c r="I51" s="379"/>
      <c r="J51" s="379"/>
      <c r="K51" s="254"/>
    </row>
    <row r="52" spans="2:11" s="1" customFormat="1" ht="25.5" customHeight="1">
      <c r="B52" s="253"/>
      <c r="C52" s="380" t="s">
        <v>1366</v>
      </c>
      <c r="D52" s="380"/>
      <c r="E52" s="380"/>
      <c r="F52" s="380"/>
      <c r="G52" s="380"/>
      <c r="H52" s="380"/>
      <c r="I52" s="380"/>
      <c r="J52" s="380"/>
      <c r="K52" s="254"/>
    </row>
    <row r="53" spans="2:11" s="1" customFormat="1" ht="5.25" customHeight="1">
      <c r="B53" s="253"/>
      <c r="C53" s="255"/>
      <c r="D53" s="255"/>
      <c r="E53" s="255"/>
      <c r="F53" s="255"/>
      <c r="G53" s="255"/>
      <c r="H53" s="255"/>
      <c r="I53" s="255"/>
      <c r="J53" s="255"/>
      <c r="K53" s="254"/>
    </row>
    <row r="54" spans="2:11" s="1" customFormat="1" ht="15" customHeight="1">
      <c r="B54" s="253"/>
      <c r="C54" s="379" t="s">
        <v>1367</v>
      </c>
      <c r="D54" s="379"/>
      <c r="E54" s="379"/>
      <c r="F54" s="379"/>
      <c r="G54" s="379"/>
      <c r="H54" s="379"/>
      <c r="I54" s="379"/>
      <c r="J54" s="379"/>
      <c r="K54" s="254"/>
    </row>
    <row r="55" spans="2:11" s="1" customFormat="1" ht="15" customHeight="1">
      <c r="B55" s="253"/>
      <c r="C55" s="379" t="s">
        <v>1368</v>
      </c>
      <c r="D55" s="379"/>
      <c r="E55" s="379"/>
      <c r="F55" s="379"/>
      <c r="G55" s="379"/>
      <c r="H55" s="379"/>
      <c r="I55" s="379"/>
      <c r="J55" s="379"/>
      <c r="K55" s="254"/>
    </row>
    <row r="56" spans="2:11" s="1" customFormat="1" ht="12.75" customHeight="1">
      <c r="B56" s="253"/>
      <c r="C56" s="256"/>
      <c r="D56" s="256"/>
      <c r="E56" s="256"/>
      <c r="F56" s="256"/>
      <c r="G56" s="256"/>
      <c r="H56" s="256"/>
      <c r="I56" s="256"/>
      <c r="J56" s="256"/>
      <c r="K56" s="254"/>
    </row>
    <row r="57" spans="2:11" s="1" customFormat="1" ht="15" customHeight="1">
      <c r="B57" s="253"/>
      <c r="C57" s="379" t="s">
        <v>1369</v>
      </c>
      <c r="D57" s="379"/>
      <c r="E57" s="379"/>
      <c r="F57" s="379"/>
      <c r="G57" s="379"/>
      <c r="H57" s="379"/>
      <c r="I57" s="379"/>
      <c r="J57" s="379"/>
      <c r="K57" s="254"/>
    </row>
    <row r="58" spans="2:11" s="1" customFormat="1" ht="15" customHeight="1">
      <c r="B58" s="253"/>
      <c r="C58" s="258"/>
      <c r="D58" s="379" t="s">
        <v>1370</v>
      </c>
      <c r="E58" s="379"/>
      <c r="F58" s="379"/>
      <c r="G58" s="379"/>
      <c r="H58" s="379"/>
      <c r="I58" s="379"/>
      <c r="J58" s="379"/>
      <c r="K58" s="254"/>
    </row>
    <row r="59" spans="2:11" s="1" customFormat="1" ht="15" customHeight="1">
      <c r="B59" s="253"/>
      <c r="C59" s="258"/>
      <c r="D59" s="379" t="s">
        <v>1371</v>
      </c>
      <c r="E59" s="379"/>
      <c r="F59" s="379"/>
      <c r="G59" s="379"/>
      <c r="H59" s="379"/>
      <c r="I59" s="379"/>
      <c r="J59" s="379"/>
      <c r="K59" s="254"/>
    </row>
    <row r="60" spans="2:11" s="1" customFormat="1" ht="15" customHeight="1">
      <c r="B60" s="253"/>
      <c r="C60" s="258"/>
      <c r="D60" s="379" t="s">
        <v>1372</v>
      </c>
      <c r="E60" s="379"/>
      <c r="F60" s="379"/>
      <c r="G60" s="379"/>
      <c r="H60" s="379"/>
      <c r="I60" s="379"/>
      <c r="J60" s="379"/>
      <c r="K60" s="254"/>
    </row>
    <row r="61" spans="2:11" s="1" customFormat="1" ht="15" customHeight="1">
      <c r="B61" s="253"/>
      <c r="C61" s="258"/>
      <c r="D61" s="379" t="s">
        <v>1373</v>
      </c>
      <c r="E61" s="379"/>
      <c r="F61" s="379"/>
      <c r="G61" s="379"/>
      <c r="H61" s="379"/>
      <c r="I61" s="379"/>
      <c r="J61" s="379"/>
      <c r="K61" s="254"/>
    </row>
    <row r="62" spans="2:11" s="1" customFormat="1" ht="15" customHeight="1">
      <c r="B62" s="253"/>
      <c r="C62" s="258"/>
      <c r="D62" s="381" t="s">
        <v>1374</v>
      </c>
      <c r="E62" s="381"/>
      <c r="F62" s="381"/>
      <c r="G62" s="381"/>
      <c r="H62" s="381"/>
      <c r="I62" s="381"/>
      <c r="J62" s="381"/>
      <c r="K62" s="254"/>
    </row>
    <row r="63" spans="2:11" s="1" customFormat="1" ht="15" customHeight="1">
      <c r="B63" s="253"/>
      <c r="C63" s="258"/>
      <c r="D63" s="379" t="s">
        <v>1375</v>
      </c>
      <c r="E63" s="379"/>
      <c r="F63" s="379"/>
      <c r="G63" s="379"/>
      <c r="H63" s="379"/>
      <c r="I63" s="379"/>
      <c r="J63" s="379"/>
      <c r="K63" s="254"/>
    </row>
    <row r="64" spans="2:11" s="1" customFormat="1" ht="12.75" customHeight="1">
      <c r="B64" s="253"/>
      <c r="C64" s="258"/>
      <c r="D64" s="258"/>
      <c r="E64" s="261"/>
      <c r="F64" s="258"/>
      <c r="G64" s="258"/>
      <c r="H64" s="258"/>
      <c r="I64" s="258"/>
      <c r="J64" s="258"/>
      <c r="K64" s="254"/>
    </row>
    <row r="65" spans="2:11" s="1" customFormat="1" ht="15" customHeight="1">
      <c r="B65" s="253"/>
      <c r="C65" s="258"/>
      <c r="D65" s="379" t="s">
        <v>1376</v>
      </c>
      <c r="E65" s="379"/>
      <c r="F65" s="379"/>
      <c r="G65" s="379"/>
      <c r="H65" s="379"/>
      <c r="I65" s="379"/>
      <c r="J65" s="379"/>
      <c r="K65" s="254"/>
    </row>
    <row r="66" spans="2:11" s="1" customFormat="1" ht="15" customHeight="1">
      <c r="B66" s="253"/>
      <c r="C66" s="258"/>
      <c r="D66" s="381" t="s">
        <v>1377</v>
      </c>
      <c r="E66" s="381"/>
      <c r="F66" s="381"/>
      <c r="G66" s="381"/>
      <c r="H66" s="381"/>
      <c r="I66" s="381"/>
      <c r="J66" s="381"/>
      <c r="K66" s="254"/>
    </row>
    <row r="67" spans="2:11" s="1" customFormat="1" ht="15" customHeight="1">
      <c r="B67" s="253"/>
      <c r="C67" s="258"/>
      <c r="D67" s="379" t="s">
        <v>1378</v>
      </c>
      <c r="E67" s="379"/>
      <c r="F67" s="379"/>
      <c r="G67" s="379"/>
      <c r="H67" s="379"/>
      <c r="I67" s="379"/>
      <c r="J67" s="379"/>
      <c r="K67" s="254"/>
    </row>
    <row r="68" spans="2:11" s="1" customFormat="1" ht="15" customHeight="1">
      <c r="B68" s="253"/>
      <c r="C68" s="258"/>
      <c r="D68" s="379" t="s">
        <v>1379</v>
      </c>
      <c r="E68" s="379"/>
      <c r="F68" s="379"/>
      <c r="G68" s="379"/>
      <c r="H68" s="379"/>
      <c r="I68" s="379"/>
      <c r="J68" s="379"/>
      <c r="K68" s="254"/>
    </row>
    <row r="69" spans="2:11" s="1" customFormat="1" ht="15" customHeight="1">
      <c r="B69" s="253"/>
      <c r="C69" s="258"/>
      <c r="D69" s="379" t="s">
        <v>1380</v>
      </c>
      <c r="E69" s="379"/>
      <c r="F69" s="379"/>
      <c r="G69" s="379"/>
      <c r="H69" s="379"/>
      <c r="I69" s="379"/>
      <c r="J69" s="379"/>
      <c r="K69" s="254"/>
    </row>
    <row r="70" spans="2:11" s="1" customFormat="1" ht="15" customHeight="1">
      <c r="B70" s="253"/>
      <c r="C70" s="258"/>
      <c r="D70" s="379" t="s">
        <v>1381</v>
      </c>
      <c r="E70" s="379"/>
      <c r="F70" s="379"/>
      <c r="G70" s="379"/>
      <c r="H70" s="379"/>
      <c r="I70" s="379"/>
      <c r="J70" s="379"/>
      <c r="K70" s="254"/>
    </row>
    <row r="71" spans="2:11" s="1" customFormat="1" ht="12.75" customHeight="1">
      <c r="B71" s="262"/>
      <c r="C71" s="263"/>
      <c r="D71" s="263"/>
      <c r="E71" s="263"/>
      <c r="F71" s="263"/>
      <c r="G71" s="263"/>
      <c r="H71" s="263"/>
      <c r="I71" s="263"/>
      <c r="J71" s="263"/>
      <c r="K71" s="264"/>
    </row>
    <row r="72" spans="2:11" s="1" customFormat="1" ht="18.75" customHeight="1">
      <c r="B72" s="265"/>
      <c r="C72" s="265"/>
      <c r="D72" s="265"/>
      <c r="E72" s="265"/>
      <c r="F72" s="265"/>
      <c r="G72" s="265"/>
      <c r="H72" s="265"/>
      <c r="I72" s="265"/>
      <c r="J72" s="265"/>
      <c r="K72" s="266"/>
    </row>
    <row r="73" spans="2:11" s="1" customFormat="1" ht="18.75" customHeight="1">
      <c r="B73" s="266"/>
      <c r="C73" s="266"/>
      <c r="D73" s="266"/>
      <c r="E73" s="266"/>
      <c r="F73" s="266"/>
      <c r="G73" s="266"/>
      <c r="H73" s="266"/>
      <c r="I73" s="266"/>
      <c r="J73" s="266"/>
      <c r="K73" s="266"/>
    </row>
    <row r="74" spans="2:11" s="1" customFormat="1" ht="7.5" customHeight="1">
      <c r="B74" s="267"/>
      <c r="C74" s="268"/>
      <c r="D74" s="268"/>
      <c r="E74" s="268"/>
      <c r="F74" s="268"/>
      <c r="G74" s="268"/>
      <c r="H74" s="268"/>
      <c r="I74" s="268"/>
      <c r="J74" s="268"/>
      <c r="K74" s="269"/>
    </row>
    <row r="75" spans="2:11" s="1" customFormat="1" ht="45" customHeight="1">
      <c r="B75" s="270"/>
      <c r="C75" s="374" t="s">
        <v>1382</v>
      </c>
      <c r="D75" s="374"/>
      <c r="E75" s="374"/>
      <c r="F75" s="374"/>
      <c r="G75" s="374"/>
      <c r="H75" s="374"/>
      <c r="I75" s="374"/>
      <c r="J75" s="374"/>
      <c r="K75" s="271"/>
    </row>
    <row r="76" spans="2:11" s="1" customFormat="1" ht="17.25" customHeight="1">
      <c r="B76" s="270"/>
      <c r="C76" s="272" t="s">
        <v>1383</v>
      </c>
      <c r="D76" s="272"/>
      <c r="E76" s="272"/>
      <c r="F76" s="272" t="s">
        <v>1384</v>
      </c>
      <c r="G76" s="273"/>
      <c r="H76" s="272" t="s">
        <v>56</v>
      </c>
      <c r="I76" s="272" t="s">
        <v>59</v>
      </c>
      <c r="J76" s="272" t="s">
        <v>1385</v>
      </c>
      <c r="K76" s="271"/>
    </row>
    <row r="77" spans="2:11" s="1" customFormat="1" ht="17.25" customHeight="1">
      <c r="B77" s="270"/>
      <c r="C77" s="274" t="s">
        <v>1386</v>
      </c>
      <c r="D77" s="274"/>
      <c r="E77" s="274"/>
      <c r="F77" s="275" t="s">
        <v>1387</v>
      </c>
      <c r="G77" s="276"/>
      <c r="H77" s="274"/>
      <c r="I77" s="274"/>
      <c r="J77" s="274" t="s">
        <v>1388</v>
      </c>
      <c r="K77" s="271"/>
    </row>
    <row r="78" spans="2:11" s="1" customFormat="1" ht="5.25" customHeight="1">
      <c r="B78" s="270"/>
      <c r="C78" s="277"/>
      <c r="D78" s="277"/>
      <c r="E78" s="277"/>
      <c r="F78" s="277"/>
      <c r="G78" s="278"/>
      <c r="H78" s="277"/>
      <c r="I78" s="277"/>
      <c r="J78" s="277"/>
      <c r="K78" s="271"/>
    </row>
    <row r="79" spans="2:11" s="1" customFormat="1" ht="15" customHeight="1">
      <c r="B79" s="270"/>
      <c r="C79" s="259" t="s">
        <v>55</v>
      </c>
      <c r="D79" s="279"/>
      <c r="E79" s="279"/>
      <c r="F79" s="280" t="s">
        <v>1389</v>
      </c>
      <c r="G79" s="281"/>
      <c r="H79" s="259" t="s">
        <v>1390</v>
      </c>
      <c r="I79" s="259" t="s">
        <v>1391</v>
      </c>
      <c r="J79" s="259">
        <v>20</v>
      </c>
      <c r="K79" s="271"/>
    </row>
    <row r="80" spans="2:11" s="1" customFormat="1" ht="15" customHeight="1">
      <c r="B80" s="270"/>
      <c r="C80" s="259" t="s">
        <v>1392</v>
      </c>
      <c r="D80" s="259"/>
      <c r="E80" s="259"/>
      <c r="F80" s="280" t="s">
        <v>1389</v>
      </c>
      <c r="G80" s="281"/>
      <c r="H80" s="259" t="s">
        <v>1393</v>
      </c>
      <c r="I80" s="259" t="s">
        <v>1391</v>
      </c>
      <c r="J80" s="259">
        <v>120</v>
      </c>
      <c r="K80" s="271"/>
    </row>
    <row r="81" spans="2:11" s="1" customFormat="1" ht="15" customHeight="1">
      <c r="B81" s="282"/>
      <c r="C81" s="259" t="s">
        <v>1394</v>
      </c>
      <c r="D81" s="259"/>
      <c r="E81" s="259"/>
      <c r="F81" s="280" t="s">
        <v>1395</v>
      </c>
      <c r="G81" s="281"/>
      <c r="H81" s="259" t="s">
        <v>1396</v>
      </c>
      <c r="I81" s="259" t="s">
        <v>1391</v>
      </c>
      <c r="J81" s="259">
        <v>50</v>
      </c>
      <c r="K81" s="271"/>
    </row>
    <row r="82" spans="2:11" s="1" customFormat="1" ht="15" customHeight="1">
      <c r="B82" s="282"/>
      <c r="C82" s="259" t="s">
        <v>1397</v>
      </c>
      <c r="D82" s="259"/>
      <c r="E82" s="259"/>
      <c r="F82" s="280" t="s">
        <v>1389</v>
      </c>
      <c r="G82" s="281"/>
      <c r="H82" s="259" t="s">
        <v>1398</v>
      </c>
      <c r="I82" s="259" t="s">
        <v>1399</v>
      </c>
      <c r="J82" s="259"/>
      <c r="K82" s="271"/>
    </row>
    <row r="83" spans="2:11" s="1" customFormat="1" ht="15" customHeight="1">
      <c r="B83" s="282"/>
      <c r="C83" s="283" t="s">
        <v>1400</v>
      </c>
      <c r="D83" s="283"/>
      <c r="E83" s="283"/>
      <c r="F83" s="284" t="s">
        <v>1395</v>
      </c>
      <c r="G83" s="283"/>
      <c r="H83" s="283" t="s">
        <v>1401</v>
      </c>
      <c r="I83" s="283" t="s">
        <v>1391</v>
      </c>
      <c r="J83" s="283">
        <v>15</v>
      </c>
      <c r="K83" s="271"/>
    </row>
    <row r="84" spans="2:11" s="1" customFormat="1" ht="15" customHeight="1">
      <c r="B84" s="282"/>
      <c r="C84" s="283" t="s">
        <v>1402</v>
      </c>
      <c r="D84" s="283"/>
      <c r="E84" s="283"/>
      <c r="F84" s="284" t="s">
        <v>1395</v>
      </c>
      <c r="G84" s="283"/>
      <c r="H84" s="283" t="s">
        <v>1403</v>
      </c>
      <c r="I84" s="283" t="s">
        <v>1391</v>
      </c>
      <c r="J84" s="283">
        <v>15</v>
      </c>
      <c r="K84" s="271"/>
    </row>
    <row r="85" spans="2:11" s="1" customFormat="1" ht="15" customHeight="1">
      <c r="B85" s="282"/>
      <c r="C85" s="283" t="s">
        <v>1404</v>
      </c>
      <c r="D85" s="283"/>
      <c r="E85" s="283"/>
      <c r="F85" s="284" t="s">
        <v>1395</v>
      </c>
      <c r="G85" s="283"/>
      <c r="H85" s="283" t="s">
        <v>1405</v>
      </c>
      <c r="I85" s="283" t="s">
        <v>1391</v>
      </c>
      <c r="J85" s="283">
        <v>20</v>
      </c>
      <c r="K85" s="271"/>
    </row>
    <row r="86" spans="2:11" s="1" customFormat="1" ht="15" customHeight="1">
      <c r="B86" s="282"/>
      <c r="C86" s="283" t="s">
        <v>1406</v>
      </c>
      <c r="D86" s="283"/>
      <c r="E86" s="283"/>
      <c r="F86" s="284" t="s">
        <v>1395</v>
      </c>
      <c r="G86" s="283"/>
      <c r="H86" s="283" t="s">
        <v>1407</v>
      </c>
      <c r="I86" s="283" t="s">
        <v>1391</v>
      </c>
      <c r="J86" s="283">
        <v>20</v>
      </c>
      <c r="K86" s="271"/>
    </row>
    <row r="87" spans="2:11" s="1" customFormat="1" ht="15" customHeight="1">
      <c r="B87" s="282"/>
      <c r="C87" s="259" t="s">
        <v>1408</v>
      </c>
      <c r="D87" s="259"/>
      <c r="E87" s="259"/>
      <c r="F87" s="280" t="s">
        <v>1395</v>
      </c>
      <c r="G87" s="281"/>
      <c r="H87" s="259" t="s">
        <v>1409</v>
      </c>
      <c r="I87" s="259" t="s">
        <v>1391</v>
      </c>
      <c r="J87" s="259">
        <v>50</v>
      </c>
      <c r="K87" s="271"/>
    </row>
    <row r="88" spans="2:11" s="1" customFormat="1" ht="15" customHeight="1">
      <c r="B88" s="282"/>
      <c r="C88" s="259" t="s">
        <v>1410</v>
      </c>
      <c r="D88" s="259"/>
      <c r="E88" s="259"/>
      <c r="F88" s="280" t="s">
        <v>1395</v>
      </c>
      <c r="G88" s="281"/>
      <c r="H88" s="259" t="s">
        <v>1411</v>
      </c>
      <c r="I88" s="259" t="s">
        <v>1391</v>
      </c>
      <c r="J88" s="259">
        <v>20</v>
      </c>
      <c r="K88" s="271"/>
    </row>
    <row r="89" spans="2:11" s="1" customFormat="1" ht="15" customHeight="1">
      <c r="B89" s="282"/>
      <c r="C89" s="259" t="s">
        <v>1412</v>
      </c>
      <c r="D89" s="259"/>
      <c r="E89" s="259"/>
      <c r="F89" s="280" t="s">
        <v>1395</v>
      </c>
      <c r="G89" s="281"/>
      <c r="H89" s="259" t="s">
        <v>1413</v>
      </c>
      <c r="I89" s="259" t="s">
        <v>1391</v>
      </c>
      <c r="J89" s="259">
        <v>20</v>
      </c>
      <c r="K89" s="271"/>
    </row>
    <row r="90" spans="2:11" s="1" customFormat="1" ht="15" customHeight="1">
      <c r="B90" s="282"/>
      <c r="C90" s="259" t="s">
        <v>1414</v>
      </c>
      <c r="D90" s="259"/>
      <c r="E90" s="259"/>
      <c r="F90" s="280" t="s">
        <v>1395</v>
      </c>
      <c r="G90" s="281"/>
      <c r="H90" s="259" t="s">
        <v>1415</v>
      </c>
      <c r="I90" s="259" t="s">
        <v>1391</v>
      </c>
      <c r="J90" s="259">
        <v>50</v>
      </c>
      <c r="K90" s="271"/>
    </row>
    <row r="91" spans="2:11" s="1" customFormat="1" ht="15" customHeight="1">
      <c r="B91" s="282"/>
      <c r="C91" s="259" t="s">
        <v>1416</v>
      </c>
      <c r="D91" s="259"/>
      <c r="E91" s="259"/>
      <c r="F91" s="280" t="s">
        <v>1395</v>
      </c>
      <c r="G91" s="281"/>
      <c r="H91" s="259" t="s">
        <v>1416</v>
      </c>
      <c r="I91" s="259" t="s">
        <v>1391</v>
      </c>
      <c r="J91" s="259">
        <v>50</v>
      </c>
      <c r="K91" s="271"/>
    </row>
    <row r="92" spans="2:11" s="1" customFormat="1" ht="15" customHeight="1">
      <c r="B92" s="282"/>
      <c r="C92" s="259" t="s">
        <v>1417</v>
      </c>
      <c r="D92" s="259"/>
      <c r="E92" s="259"/>
      <c r="F92" s="280" t="s">
        <v>1395</v>
      </c>
      <c r="G92" s="281"/>
      <c r="H92" s="259" t="s">
        <v>1418</v>
      </c>
      <c r="I92" s="259" t="s">
        <v>1391</v>
      </c>
      <c r="J92" s="259">
        <v>255</v>
      </c>
      <c r="K92" s="271"/>
    </row>
    <row r="93" spans="2:11" s="1" customFormat="1" ht="15" customHeight="1">
      <c r="B93" s="282"/>
      <c r="C93" s="259" t="s">
        <v>1419</v>
      </c>
      <c r="D93" s="259"/>
      <c r="E93" s="259"/>
      <c r="F93" s="280" t="s">
        <v>1389</v>
      </c>
      <c r="G93" s="281"/>
      <c r="H93" s="259" t="s">
        <v>1420</v>
      </c>
      <c r="I93" s="259" t="s">
        <v>1421</v>
      </c>
      <c r="J93" s="259"/>
      <c r="K93" s="271"/>
    </row>
    <row r="94" spans="2:11" s="1" customFormat="1" ht="15" customHeight="1">
      <c r="B94" s="282"/>
      <c r="C94" s="259" t="s">
        <v>1422</v>
      </c>
      <c r="D94" s="259"/>
      <c r="E94" s="259"/>
      <c r="F94" s="280" t="s">
        <v>1389</v>
      </c>
      <c r="G94" s="281"/>
      <c r="H94" s="259" t="s">
        <v>1423</v>
      </c>
      <c r="I94" s="259" t="s">
        <v>1424</v>
      </c>
      <c r="J94" s="259"/>
      <c r="K94" s="271"/>
    </row>
    <row r="95" spans="2:11" s="1" customFormat="1" ht="15" customHeight="1">
      <c r="B95" s="282"/>
      <c r="C95" s="259" t="s">
        <v>1425</v>
      </c>
      <c r="D95" s="259"/>
      <c r="E95" s="259"/>
      <c r="F95" s="280" t="s">
        <v>1389</v>
      </c>
      <c r="G95" s="281"/>
      <c r="H95" s="259" t="s">
        <v>1425</v>
      </c>
      <c r="I95" s="259" t="s">
        <v>1424</v>
      </c>
      <c r="J95" s="259"/>
      <c r="K95" s="271"/>
    </row>
    <row r="96" spans="2:11" s="1" customFormat="1" ht="15" customHeight="1">
      <c r="B96" s="282"/>
      <c r="C96" s="259" t="s">
        <v>40</v>
      </c>
      <c r="D96" s="259"/>
      <c r="E96" s="259"/>
      <c r="F96" s="280" t="s">
        <v>1389</v>
      </c>
      <c r="G96" s="281"/>
      <c r="H96" s="259" t="s">
        <v>1426</v>
      </c>
      <c r="I96" s="259" t="s">
        <v>1424</v>
      </c>
      <c r="J96" s="259"/>
      <c r="K96" s="271"/>
    </row>
    <row r="97" spans="2:11" s="1" customFormat="1" ht="15" customHeight="1">
      <c r="B97" s="282"/>
      <c r="C97" s="259" t="s">
        <v>50</v>
      </c>
      <c r="D97" s="259"/>
      <c r="E97" s="259"/>
      <c r="F97" s="280" t="s">
        <v>1389</v>
      </c>
      <c r="G97" s="281"/>
      <c r="H97" s="259" t="s">
        <v>1427</v>
      </c>
      <c r="I97" s="259" t="s">
        <v>1424</v>
      </c>
      <c r="J97" s="259"/>
      <c r="K97" s="271"/>
    </row>
    <row r="98" spans="2:11" s="1" customFormat="1" ht="15" customHeight="1">
      <c r="B98" s="285"/>
      <c r="C98" s="286"/>
      <c r="D98" s="286"/>
      <c r="E98" s="286"/>
      <c r="F98" s="286"/>
      <c r="G98" s="286"/>
      <c r="H98" s="286"/>
      <c r="I98" s="286"/>
      <c r="J98" s="286"/>
      <c r="K98" s="287"/>
    </row>
    <row r="99" spans="2:11" s="1" customFormat="1" ht="18.75" customHeight="1">
      <c r="B99" s="288"/>
      <c r="C99" s="289"/>
      <c r="D99" s="289"/>
      <c r="E99" s="289"/>
      <c r="F99" s="289"/>
      <c r="G99" s="289"/>
      <c r="H99" s="289"/>
      <c r="I99" s="289"/>
      <c r="J99" s="289"/>
      <c r="K99" s="288"/>
    </row>
    <row r="100" spans="2:11" s="1" customFormat="1" ht="18.75" customHeight="1">
      <c r="B100" s="266"/>
      <c r="C100" s="266"/>
      <c r="D100" s="266"/>
      <c r="E100" s="266"/>
      <c r="F100" s="266"/>
      <c r="G100" s="266"/>
      <c r="H100" s="266"/>
      <c r="I100" s="266"/>
      <c r="J100" s="266"/>
      <c r="K100" s="266"/>
    </row>
    <row r="101" spans="2:11" s="1" customFormat="1" ht="7.5" customHeight="1">
      <c r="B101" s="267"/>
      <c r="C101" s="268"/>
      <c r="D101" s="268"/>
      <c r="E101" s="268"/>
      <c r="F101" s="268"/>
      <c r="G101" s="268"/>
      <c r="H101" s="268"/>
      <c r="I101" s="268"/>
      <c r="J101" s="268"/>
      <c r="K101" s="269"/>
    </row>
    <row r="102" spans="2:11" s="1" customFormat="1" ht="45" customHeight="1">
      <c r="B102" s="270"/>
      <c r="C102" s="374" t="s">
        <v>1428</v>
      </c>
      <c r="D102" s="374"/>
      <c r="E102" s="374"/>
      <c r="F102" s="374"/>
      <c r="G102" s="374"/>
      <c r="H102" s="374"/>
      <c r="I102" s="374"/>
      <c r="J102" s="374"/>
      <c r="K102" s="271"/>
    </row>
    <row r="103" spans="2:11" s="1" customFormat="1" ht="17.25" customHeight="1">
      <c r="B103" s="270"/>
      <c r="C103" s="272" t="s">
        <v>1383</v>
      </c>
      <c r="D103" s="272"/>
      <c r="E103" s="272"/>
      <c r="F103" s="272" t="s">
        <v>1384</v>
      </c>
      <c r="G103" s="273"/>
      <c r="H103" s="272" t="s">
        <v>56</v>
      </c>
      <c r="I103" s="272" t="s">
        <v>59</v>
      </c>
      <c r="J103" s="272" t="s">
        <v>1385</v>
      </c>
      <c r="K103" s="271"/>
    </row>
    <row r="104" spans="2:11" s="1" customFormat="1" ht="17.25" customHeight="1">
      <c r="B104" s="270"/>
      <c r="C104" s="274" t="s">
        <v>1386</v>
      </c>
      <c r="D104" s="274"/>
      <c r="E104" s="274"/>
      <c r="F104" s="275" t="s">
        <v>1387</v>
      </c>
      <c r="G104" s="276"/>
      <c r="H104" s="274"/>
      <c r="I104" s="274"/>
      <c r="J104" s="274" t="s">
        <v>1388</v>
      </c>
      <c r="K104" s="271"/>
    </row>
    <row r="105" spans="2:11" s="1" customFormat="1" ht="5.25" customHeight="1">
      <c r="B105" s="270"/>
      <c r="C105" s="272"/>
      <c r="D105" s="272"/>
      <c r="E105" s="272"/>
      <c r="F105" s="272"/>
      <c r="G105" s="290"/>
      <c r="H105" s="272"/>
      <c r="I105" s="272"/>
      <c r="J105" s="272"/>
      <c r="K105" s="271"/>
    </row>
    <row r="106" spans="2:11" s="1" customFormat="1" ht="15" customHeight="1">
      <c r="B106" s="270"/>
      <c r="C106" s="259" t="s">
        <v>55</v>
      </c>
      <c r="D106" s="279"/>
      <c r="E106" s="279"/>
      <c r="F106" s="280" t="s">
        <v>1389</v>
      </c>
      <c r="G106" s="259"/>
      <c r="H106" s="259" t="s">
        <v>1429</v>
      </c>
      <c r="I106" s="259" t="s">
        <v>1391</v>
      </c>
      <c r="J106" s="259">
        <v>20</v>
      </c>
      <c r="K106" s="271"/>
    </row>
    <row r="107" spans="2:11" s="1" customFormat="1" ht="15" customHeight="1">
      <c r="B107" s="270"/>
      <c r="C107" s="259" t="s">
        <v>1392</v>
      </c>
      <c r="D107" s="259"/>
      <c r="E107" s="259"/>
      <c r="F107" s="280" t="s">
        <v>1389</v>
      </c>
      <c r="G107" s="259"/>
      <c r="H107" s="259" t="s">
        <v>1429</v>
      </c>
      <c r="I107" s="259" t="s">
        <v>1391</v>
      </c>
      <c r="J107" s="259">
        <v>120</v>
      </c>
      <c r="K107" s="271"/>
    </row>
    <row r="108" spans="2:11" s="1" customFormat="1" ht="15" customHeight="1">
      <c r="B108" s="282"/>
      <c r="C108" s="259" t="s">
        <v>1394</v>
      </c>
      <c r="D108" s="259"/>
      <c r="E108" s="259"/>
      <c r="F108" s="280" t="s">
        <v>1395</v>
      </c>
      <c r="G108" s="259"/>
      <c r="H108" s="259" t="s">
        <v>1429</v>
      </c>
      <c r="I108" s="259" t="s">
        <v>1391</v>
      </c>
      <c r="J108" s="259">
        <v>50</v>
      </c>
      <c r="K108" s="271"/>
    </row>
    <row r="109" spans="2:11" s="1" customFormat="1" ht="15" customHeight="1">
      <c r="B109" s="282"/>
      <c r="C109" s="259" t="s">
        <v>1397</v>
      </c>
      <c r="D109" s="259"/>
      <c r="E109" s="259"/>
      <c r="F109" s="280" t="s">
        <v>1389</v>
      </c>
      <c r="G109" s="259"/>
      <c r="H109" s="259" t="s">
        <v>1429</v>
      </c>
      <c r="I109" s="259" t="s">
        <v>1399</v>
      </c>
      <c r="J109" s="259"/>
      <c r="K109" s="271"/>
    </row>
    <row r="110" spans="2:11" s="1" customFormat="1" ht="15" customHeight="1">
      <c r="B110" s="282"/>
      <c r="C110" s="259" t="s">
        <v>1408</v>
      </c>
      <c r="D110" s="259"/>
      <c r="E110" s="259"/>
      <c r="F110" s="280" t="s">
        <v>1395</v>
      </c>
      <c r="G110" s="259"/>
      <c r="H110" s="259" t="s">
        <v>1429</v>
      </c>
      <c r="I110" s="259" t="s">
        <v>1391</v>
      </c>
      <c r="J110" s="259">
        <v>50</v>
      </c>
      <c r="K110" s="271"/>
    </row>
    <row r="111" spans="2:11" s="1" customFormat="1" ht="15" customHeight="1">
      <c r="B111" s="282"/>
      <c r="C111" s="259" t="s">
        <v>1416</v>
      </c>
      <c r="D111" s="259"/>
      <c r="E111" s="259"/>
      <c r="F111" s="280" t="s">
        <v>1395</v>
      </c>
      <c r="G111" s="259"/>
      <c r="H111" s="259" t="s">
        <v>1429</v>
      </c>
      <c r="I111" s="259" t="s">
        <v>1391</v>
      </c>
      <c r="J111" s="259">
        <v>50</v>
      </c>
      <c r="K111" s="271"/>
    </row>
    <row r="112" spans="2:11" s="1" customFormat="1" ht="15" customHeight="1">
      <c r="B112" s="282"/>
      <c r="C112" s="259" t="s">
        <v>1414</v>
      </c>
      <c r="D112" s="259"/>
      <c r="E112" s="259"/>
      <c r="F112" s="280" t="s">
        <v>1395</v>
      </c>
      <c r="G112" s="259"/>
      <c r="H112" s="259" t="s">
        <v>1429</v>
      </c>
      <c r="I112" s="259" t="s">
        <v>1391</v>
      </c>
      <c r="J112" s="259">
        <v>50</v>
      </c>
      <c r="K112" s="271"/>
    </row>
    <row r="113" spans="2:11" s="1" customFormat="1" ht="15" customHeight="1">
      <c r="B113" s="282"/>
      <c r="C113" s="259" t="s">
        <v>55</v>
      </c>
      <c r="D113" s="259"/>
      <c r="E113" s="259"/>
      <c r="F113" s="280" t="s">
        <v>1389</v>
      </c>
      <c r="G113" s="259"/>
      <c r="H113" s="259" t="s">
        <v>1430</v>
      </c>
      <c r="I113" s="259" t="s">
        <v>1391</v>
      </c>
      <c r="J113" s="259">
        <v>20</v>
      </c>
      <c r="K113" s="271"/>
    </row>
    <row r="114" spans="2:11" s="1" customFormat="1" ht="15" customHeight="1">
      <c r="B114" s="282"/>
      <c r="C114" s="259" t="s">
        <v>1431</v>
      </c>
      <c r="D114" s="259"/>
      <c r="E114" s="259"/>
      <c r="F114" s="280" t="s">
        <v>1389</v>
      </c>
      <c r="G114" s="259"/>
      <c r="H114" s="259" t="s">
        <v>1432</v>
      </c>
      <c r="I114" s="259" t="s">
        <v>1391</v>
      </c>
      <c r="J114" s="259">
        <v>120</v>
      </c>
      <c r="K114" s="271"/>
    </row>
    <row r="115" spans="2:11" s="1" customFormat="1" ht="15" customHeight="1">
      <c r="B115" s="282"/>
      <c r="C115" s="259" t="s">
        <v>40</v>
      </c>
      <c r="D115" s="259"/>
      <c r="E115" s="259"/>
      <c r="F115" s="280" t="s">
        <v>1389</v>
      </c>
      <c r="G115" s="259"/>
      <c r="H115" s="259" t="s">
        <v>1433</v>
      </c>
      <c r="I115" s="259" t="s">
        <v>1424</v>
      </c>
      <c r="J115" s="259"/>
      <c r="K115" s="271"/>
    </row>
    <row r="116" spans="2:11" s="1" customFormat="1" ht="15" customHeight="1">
      <c r="B116" s="282"/>
      <c r="C116" s="259" t="s">
        <v>50</v>
      </c>
      <c r="D116" s="259"/>
      <c r="E116" s="259"/>
      <c r="F116" s="280" t="s">
        <v>1389</v>
      </c>
      <c r="G116" s="259"/>
      <c r="H116" s="259" t="s">
        <v>1434</v>
      </c>
      <c r="I116" s="259" t="s">
        <v>1424</v>
      </c>
      <c r="J116" s="259"/>
      <c r="K116" s="271"/>
    </row>
    <row r="117" spans="2:11" s="1" customFormat="1" ht="15" customHeight="1">
      <c r="B117" s="282"/>
      <c r="C117" s="259" t="s">
        <v>59</v>
      </c>
      <c r="D117" s="259"/>
      <c r="E117" s="259"/>
      <c r="F117" s="280" t="s">
        <v>1389</v>
      </c>
      <c r="G117" s="259"/>
      <c r="H117" s="259" t="s">
        <v>1435</v>
      </c>
      <c r="I117" s="259" t="s">
        <v>1436</v>
      </c>
      <c r="J117" s="259"/>
      <c r="K117" s="271"/>
    </row>
    <row r="118" spans="2:11" s="1" customFormat="1" ht="15" customHeight="1">
      <c r="B118" s="285"/>
      <c r="C118" s="291"/>
      <c r="D118" s="291"/>
      <c r="E118" s="291"/>
      <c r="F118" s="291"/>
      <c r="G118" s="291"/>
      <c r="H118" s="291"/>
      <c r="I118" s="291"/>
      <c r="J118" s="291"/>
      <c r="K118" s="287"/>
    </row>
    <row r="119" spans="2:11" s="1" customFormat="1" ht="18.75" customHeight="1">
      <c r="B119" s="292"/>
      <c r="C119" s="293"/>
      <c r="D119" s="293"/>
      <c r="E119" s="293"/>
      <c r="F119" s="294"/>
      <c r="G119" s="293"/>
      <c r="H119" s="293"/>
      <c r="I119" s="293"/>
      <c r="J119" s="293"/>
      <c r="K119" s="292"/>
    </row>
    <row r="120" spans="2:11" s="1" customFormat="1" ht="18.75" customHeight="1">
      <c r="B120" s="266"/>
      <c r="C120" s="266"/>
      <c r="D120" s="266"/>
      <c r="E120" s="266"/>
      <c r="F120" s="266"/>
      <c r="G120" s="266"/>
      <c r="H120" s="266"/>
      <c r="I120" s="266"/>
      <c r="J120" s="266"/>
      <c r="K120" s="266"/>
    </row>
    <row r="121" spans="2:11" s="1" customFormat="1" ht="7.5" customHeight="1">
      <c r="B121" s="295"/>
      <c r="C121" s="296"/>
      <c r="D121" s="296"/>
      <c r="E121" s="296"/>
      <c r="F121" s="296"/>
      <c r="G121" s="296"/>
      <c r="H121" s="296"/>
      <c r="I121" s="296"/>
      <c r="J121" s="296"/>
      <c r="K121" s="297"/>
    </row>
    <row r="122" spans="2:11" s="1" customFormat="1" ht="45" customHeight="1">
      <c r="B122" s="298"/>
      <c r="C122" s="375" t="s">
        <v>1437</v>
      </c>
      <c r="D122" s="375"/>
      <c r="E122" s="375"/>
      <c r="F122" s="375"/>
      <c r="G122" s="375"/>
      <c r="H122" s="375"/>
      <c r="I122" s="375"/>
      <c r="J122" s="375"/>
      <c r="K122" s="299"/>
    </row>
    <row r="123" spans="2:11" s="1" customFormat="1" ht="17.25" customHeight="1">
      <c r="B123" s="300"/>
      <c r="C123" s="272" t="s">
        <v>1383</v>
      </c>
      <c r="D123" s="272"/>
      <c r="E123" s="272"/>
      <c r="F123" s="272" t="s">
        <v>1384</v>
      </c>
      <c r="G123" s="273"/>
      <c r="H123" s="272" t="s">
        <v>56</v>
      </c>
      <c r="I123" s="272" t="s">
        <v>59</v>
      </c>
      <c r="J123" s="272" t="s">
        <v>1385</v>
      </c>
      <c r="K123" s="301"/>
    </row>
    <row r="124" spans="2:11" s="1" customFormat="1" ht="17.25" customHeight="1">
      <c r="B124" s="300"/>
      <c r="C124" s="274" t="s">
        <v>1386</v>
      </c>
      <c r="D124" s="274"/>
      <c r="E124" s="274"/>
      <c r="F124" s="275" t="s">
        <v>1387</v>
      </c>
      <c r="G124" s="276"/>
      <c r="H124" s="274"/>
      <c r="I124" s="274"/>
      <c r="J124" s="274" t="s">
        <v>1388</v>
      </c>
      <c r="K124" s="301"/>
    </row>
    <row r="125" spans="2:11" s="1" customFormat="1" ht="5.25" customHeight="1">
      <c r="B125" s="302"/>
      <c r="C125" s="277"/>
      <c r="D125" s="277"/>
      <c r="E125" s="277"/>
      <c r="F125" s="277"/>
      <c r="G125" s="303"/>
      <c r="H125" s="277"/>
      <c r="I125" s="277"/>
      <c r="J125" s="277"/>
      <c r="K125" s="304"/>
    </row>
    <row r="126" spans="2:11" s="1" customFormat="1" ht="15" customHeight="1">
      <c r="B126" s="302"/>
      <c r="C126" s="259" t="s">
        <v>1392</v>
      </c>
      <c r="D126" s="279"/>
      <c r="E126" s="279"/>
      <c r="F126" s="280" t="s">
        <v>1389</v>
      </c>
      <c r="G126" s="259"/>
      <c r="H126" s="259" t="s">
        <v>1429</v>
      </c>
      <c r="I126" s="259" t="s">
        <v>1391</v>
      </c>
      <c r="J126" s="259">
        <v>120</v>
      </c>
      <c r="K126" s="305"/>
    </row>
    <row r="127" spans="2:11" s="1" customFormat="1" ht="15" customHeight="1">
      <c r="B127" s="302"/>
      <c r="C127" s="259" t="s">
        <v>1438</v>
      </c>
      <c r="D127" s="259"/>
      <c r="E127" s="259"/>
      <c r="F127" s="280" t="s">
        <v>1389</v>
      </c>
      <c r="G127" s="259"/>
      <c r="H127" s="259" t="s">
        <v>1439</v>
      </c>
      <c r="I127" s="259" t="s">
        <v>1391</v>
      </c>
      <c r="J127" s="259" t="s">
        <v>1440</v>
      </c>
      <c r="K127" s="305"/>
    </row>
    <row r="128" spans="2:11" s="1" customFormat="1" ht="15" customHeight="1">
      <c r="B128" s="302"/>
      <c r="C128" s="259" t="s">
        <v>1337</v>
      </c>
      <c r="D128" s="259"/>
      <c r="E128" s="259"/>
      <c r="F128" s="280" t="s">
        <v>1389</v>
      </c>
      <c r="G128" s="259"/>
      <c r="H128" s="259" t="s">
        <v>1441</v>
      </c>
      <c r="I128" s="259" t="s">
        <v>1391</v>
      </c>
      <c r="J128" s="259" t="s">
        <v>1440</v>
      </c>
      <c r="K128" s="305"/>
    </row>
    <row r="129" spans="2:11" s="1" customFormat="1" ht="15" customHeight="1">
      <c r="B129" s="302"/>
      <c r="C129" s="259" t="s">
        <v>1400</v>
      </c>
      <c r="D129" s="259"/>
      <c r="E129" s="259"/>
      <c r="F129" s="280" t="s">
        <v>1395</v>
      </c>
      <c r="G129" s="259"/>
      <c r="H129" s="259" t="s">
        <v>1401</v>
      </c>
      <c r="I129" s="259" t="s">
        <v>1391</v>
      </c>
      <c r="J129" s="259">
        <v>15</v>
      </c>
      <c r="K129" s="305"/>
    </row>
    <row r="130" spans="2:11" s="1" customFormat="1" ht="15" customHeight="1">
      <c r="B130" s="302"/>
      <c r="C130" s="283" t="s">
        <v>1402</v>
      </c>
      <c r="D130" s="283"/>
      <c r="E130" s="283"/>
      <c r="F130" s="284" t="s">
        <v>1395</v>
      </c>
      <c r="G130" s="283"/>
      <c r="H130" s="283" t="s">
        <v>1403</v>
      </c>
      <c r="I130" s="283" t="s">
        <v>1391</v>
      </c>
      <c r="J130" s="283">
        <v>15</v>
      </c>
      <c r="K130" s="305"/>
    </row>
    <row r="131" spans="2:11" s="1" customFormat="1" ht="15" customHeight="1">
      <c r="B131" s="302"/>
      <c r="C131" s="283" t="s">
        <v>1404</v>
      </c>
      <c r="D131" s="283"/>
      <c r="E131" s="283"/>
      <c r="F131" s="284" t="s">
        <v>1395</v>
      </c>
      <c r="G131" s="283"/>
      <c r="H131" s="283" t="s">
        <v>1405</v>
      </c>
      <c r="I131" s="283" t="s">
        <v>1391</v>
      </c>
      <c r="J131" s="283">
        <v>20</v>
      </c>
      <c r="K131" s="305"/>
    </row>
    <row r="132" spans="2:11" s="1" customFormat="1" ht="15" customHeight="1">
      <c r="B132" s="302"/>
      <c r="C132" s="283" t="s">
        <v>1406</v>
      </c>
      <c r="D132" s="283"/>
      <c r="E132" s="283"/>
      <c r="F132" s="284" t="s">
        <v>1395</v>
      </c>
      <c r="G132" s="283"/>
      <c r="H132" s="283" t="s">
        <v>1407</v>
      </c>
      <c r="I132" s="283" t="s">
        <v>1391</v>
      </c>
      <c r="J132" s="283">
        <v>20</v>
      </c>
      <c r="K132" s="305"/>
    </row>
    <row r="133" spans="2:11" s="1" customFormat="1" ht="15" customHeight="1">
      <c r="B133" s="302"/>
      <c r="C133" s="259" t="s">
        <v>1394</v>
      </c>
      <c r="D133" s="259"/>
      <c r="E133" s="259"/>
      <c r="F133" s="280" t="s">
        <v>1395</v>
      </c>
      <c r="G133" s="259"/>
      <c r="H133" s="259" t="s">
        <v>1429</v>
      </c>
      <c r="I133" s="259" t="s">
        <v>1391</v>
      </c>
      <c r="J133" s="259">
        <v>50</v>
      </c>
      <c r="K133" s="305"/>
    </row>
    <row r="134" spans="2:11" s="1" customFormat="1" ht="15" customHeight="1">
      <c r="B134" s="302"/>
      <c r="C134" s="259" t="s">
        <v>1408</v>
      </c>
      <c r="D134" s="259"/>
      <c r="E134" s="259"/>
      <c r="F134" s="280" t="s">
        <v>1395</v>
      </c>
      <c r="G134" s="259"/>
      <c r="H134" s="259" t="s">
        <v>1429</v>
      </c>
      <c r="I134" s="259" t="s">
        <v>1391</v>
      </c>
      <c r="J134" s="259">
        <v>50</v>
      </c>
      <c r="K134" s="305"/>
    </row>
    <row r="135" spans="2:11" s="1" customFormat="1" ht="15" customHeight="1">
      <c r="B135" s="302"/>
      <c r="C135" s="259" t="s">
        <v>1414</v>
      </c>
      <c r="D135" s="259"/>
      <c r="E135" s="259"/>
      <c r="F135" s="280" t="s">
        <v>1395</v>
      </c>
      <c r="G135" s="259"/>
      <c r="H135" s="259" t="s">
        <v>1429</v>
      </c>
      <c r="I135" s="259" t="s">
        <v>1391</v>
      </c>
      <c r="J135" s="259">
        <v>50</v>
      </c>
      <c r="K135" s="305"/>
    </row>
    <row r="136" spans="2:11" s="1" customFormat="1" ht="15" customHeight="1">
      <c r="B136" s="302"/>
      <c r="C136" s="259" t="s">
        <v>1416</v>
      </c>
      <c r="D136" s="259"/>
      <c r="E136" s="259"/>
      <c r="F136" s="280" t="s">
        <v>1395</v>
      </c>
      <c r="G136" s="259"/>
      <c r="H136" s="259" t="s">
        <v>1429</v>
      </c>
      <c r="I136" s="259" t="s">
        <v>1391</v>
      </c>
      <c r="J136" s="259">
        <v>50</v>
      </c>
      <c r="K136" s="305"/>
    </row>
    <row r="137" spans="2:11" s="1" customFormat="1" ht="15" customHeight="1">
      <c r="B137" s="302"/>
      <c r="C137" s="259" t="s">
        <v>1417</v>
      </c>
      <c r="D137" s="259"/>
      <c r="E137" s="259"/>
      <c r="F137" s="280" t="s">
        <v>1395</v>
      </c>
      <c r="G137" s="259"/>
      <c r="H137" s="259" t="s">
        <v>1442</v>
      </c>
      <c r="I137" s="259" t="s">
        <v>1391</v>
      </c>
      <c r="J137" s="259">
        <v>255</v>
      </c>
      <c r="K137" s="305"/>
    </row>
    <row r="138" spans="2:11" s="1" customFormat="1" ht="15" customHeight="1">
      <c r="B138" s="302"/>
      <c r="C138" s="259" t="s">
        <v>1419</v>
      </c>
      <c r="D138" s="259"/>
      <c r="E138" s="259"/>
      <c r="F138" s="280" t="s">
        <v>1389</v>
      </c>
      <c r="G138" s="259"/>
      <c r="H138" s="259" t="s">
        <v>1443</v>
      </c>
      <c r="I138" s="259" t="s">
        <v>1421</v>
      </c>
      <c r="J138" s="259"/>
      <c r="K138" s="305"/>
    </row>
    <row r="139" spans="2:11" s="1" customFormat="1" ht="15" customHeight="1">
      <c r="B139" s="302"/>
      <c r="C139" s="259" t="s">
        <v>1422</v>
      </c>
      <c r="D139" s="259"/>
      <c r="E139" s="259"/>
      <c r="F139" s="280" t="s">
        <v>1389</v>
      </c>
      <c r="G139" s="259"/>
      <c r="H139" s="259" t="s">
        <v>1444</v>
      </c>
      <c r="I139" s="259" t="s">
        <v>1424</v>
      </c>
      <c r="J139" s="259"/>
      <c r="K139" s="305"/>
    </row>
    <row r="140" spans="2:11" s="1" customFormat="1" ht="15" customHeight="1">
      <c r="B140" s="302"/>
      <c r="C140" s="259" t="s">
        <v>1425</v>
      </c>
      <c r="D140" s="259"/>
      <c r="E140" s="259"/>
      <c r="F140" s="280" t="s">
        <v>1389</v>
      </c>
      <c r="G140" s="259"/>
      <c r="H140" s="259" t="s">
        <v>1425</v>
      </c>
      <c r="I140" s="259" t="s">
        <v>1424</v>
      </c>
      <c r="J140" s="259"/>
      <c r="K140" s="305"/>
    </row>
    <row r="141" spans="2:11" s="1" customFormat="1" ht="15" customHeight="1">
      <c r="B141" s="302"/>
      <c r="C141" s="259" t="s">
        <v>40</v>
      </c>
      <c r="D141" s="259"/>
      <c r="E141" s="259"/>
      <c r="F141" s="280" t="s">
        <v>1389</v>
      </c>
      <c r="G141" s="259"/>
      <c r="H141" s="259" t="s">
        <v>1445</v>
      </c>
      <c r="I141" s="259" t="s">
        <v>1424</v>
      </c>
      <c r="J141" s="259"/>
      <c r="K141" s="305"/>
    </row>
    <row r="142" spans="2:11" s="1" customFormat="1" ht="15" customHeight="1">
      <c r="B142" s="302"/>
      <c r="C142" s="259" t="s">
        <v>1446</v>
      </c>
      <c r="D142" s="259"/>
      <c r="E142" s="259"/>
      <c r="F142" s="280" t="s">
        <v>1389</v>
      </c>
      <c r="G142" s="259"/>
      <c r="H142" s="259" t="s">
        <v>1447</v>
      </c>
      <c r="I142" s="259" t="s">
        <v>1424</v>
      </c>
      <c r="J142" s="259"/>
      <c r="K142" s="305"/>
    </row>
    <row r="143" spans="2:11" s="1" customFormat="1" ht="15" customHeight="1">
      <c r="B143" s="306"/>
      <c r="C143" s="307"/>
      <c r="D143" s="307"/>
      <c r="E143" s="307"/>
      <c r="F143" s="307"/>
      <c r="G143" s="307"/>
      <c r="H143" s="307"/>
      <c r="I143" s="307"/>
      <c r="J143" s="307"/>
      <c r="K143" s="308"/>
    </row>
    <row r="144" spans="2:11" s="1" customFormat="1" ht="18.75" customHeight="1">
      <c r="B144" s="293"/>
      <c r="C144" s="293"/>
      <c r="D144" s="293"/>
      <c r="E144" s="293"/>
      <c r="F144" s="294"/>
      <c r="G144" s="293"/>
      <c r="H144" s="293"/>
      <c r="I144" s="293"/>
      <c r="J144" s="293"/>
      <c r="K144" s="293"/>
    </row>
    <row r="145" spans="2:11" s="1" customFormat="1" ht="18.75" customHeight="1">
      <c r="B145" s="266"/>
      <c r="C145" s="266"/>
      <c r="D145" s="266"/>
      <c r="E145" s="266"/>
      <c r="F145" s="266"/>
      <c r="G145" s="266"/>
      <c r="H145" s="266"/>
      <c r="I145" s="266"/>
      <c r="J145" s="266"/>
      <c r="K145" s="266"/>
    </row>
    <row r="146" spans="2:11" s="1" customFormat="1" ht="7.5" customHeight="1">
      <c r="B146" s="267"/>
      <c r="C146" s="268"/>
      <c r="D146" s="268"/>
      <c r="E146" s="268"/>
      <c r="F146" s="268"/>
      <c r="G146" s="268"/>
      <c r="H146" s="268"/>
      <c r="I146" s="268"/>
      <c r="J146" s="268"/>
      <c r="K146" s="269"/>
    </row>
    <row r="147" spans="2:11" s="1" customFormat="1" ht="45" customHeight="1">
      <c r="B147" s="270"/>
      <c r="C147" s="374" t="s">
        <v>1448</v>
      </c>
      <c r="D147" s="374"/>
      <c r="E147" s="374"/>
      <c r="F147" s="374"/>
      <c r="G147" s="374"/>
      <c r="H147" s="374"/>
      <c r="I147" s="374"/>
      <c r="J147" s="374"/>
      <c r="K147" s="271"/>
    </row>
    <row r="148" spans="2:11" s="1" customFormat="1" ht="17.25" customHeight="1">
      <c r="B148" s="270"/>
      <c r="C148" s="272" t="s">
        <v>1383</v>
      </c>
      <c r="D148" s="272"/>
      <c r="E148" s="272"/>
      <c r="F148" s="272" t="s">
        <v>1384</v>
      </c>
      <c r="G148" s="273"/>
      <c r="H148" s="272" t="s">
        <v>56</v>
      </c>
      <c r="I148" s="272" t="s">
        <v>59</v>
      </c>
      <c r="J148" s="272" t="s">
        <v>1385</v>
      </c>
      <c r="K148" s="271"/>
    </row>
    <row r="149" spans="2:11" s="1" customFormat="1" ht="17.25" customHeight="1">
      <c r="B149" s="270"/>
      <c r="C149" s="274" t="s">
        <v>1386</v>
      </c>
      <c r="D149" s="274"/>
      <c r="E149" s="274"/>
      <c r="F149" s="275" t="s">
        <v>1387</v>
      </c>
      <c r="G149" s="276"/>
      <c r="H149" s="274"/>
      <c r="I149" s="274"/>
      <c r="J149" s="274" t="s">
        <v>1388</v>
      </c>
      <c r="K149" s="271"/>
    </row>
    <row r="150" spans="2:11" s="1" customFormat="1" ht="5.25" customHeight="1">
      <c r="B150" s="282"/>
      <c r="C150" s="277"/>
      <c r="D150" s="277"/>
      <c r="E150" s="277"/>
      <c r="F150" s="277"/>
      <c r="G150" s="278"/>
      <c r="H150" s="277"/>
      <c r="I150" s="277"/>
      <c r="J150" s="277"/>
      <c r="K150" s="305"/>
    </row>
    <row r="151" spans="2:11" s="1" customFormat="1" ht="15" customHeight="1">
      <c r="B151" s="282"/>
      <c r="C151" s="309" t="s">
        <v>1392</v>
      </c>
      <c r="D151" s="259"/>
      <c r="E151" s="259"/>
      <c r="F151" s="310" t="s">
        <v>1389</v>
      </c>
      <c r="G151" s="259"/>
      <c r="H151" s="309" t="s">
        <v>1429</v>
      </c>
      <c r="I151" s="309" t="s">
        <v>1391</v>
      </c>
      <c r="J151" s="309">
        <v>120</v>
      </c>
      <c r="K151" s="305"/>
    </row>
    <row r="152" spans="2:11" s="1" customFormat="1" ht="15" customHeight="1">
      <c r="B152" s="282"/>
      <c r="C152" s="309" t="s">
        <v>1438</v>
      </c>
      <c r="D152" s="259"/>
      <c r="E152" s="259"/>
      <c r="F152" s="310" t="s">
        <v>1389</v>
      </c>
      <c r="G152" s="259"/>
      <c r="H152" s="309" t="s">
        <v>1449</v>
      </c>
      <c r="I152" s="309" t="s">
        <v>1391</v>
      </c>
      <c r="J152" s="309" t="s">
        <v>1440</v>
      </c>
      <c r="K152" s="305"/>
    </row>
    <row r="153" spans="2:11" s="1" customFormat="1" ht="15" customHeight="1">
      <c r="B153" s="282"/>
      <c r="C153" s="309" t="s">
        <v>1337</v>
      </c>
      <c r="D153" s="259"/>
      <c r="E153" s="259"/>
      <c r="F153" s="310" t="s">
        <v>1389</v>
      </c>
      <c r="G153" s="259"/>
      <c r="H153" s="309" t="s">
        <v>1450</v>
      </c>
      <c r="I153" s="309" t="s">
        <v>1391</v>
      </c>
      <c r="J153" s="309" t="s">
        <v>1440</v>
      </c>
      <c r="K153" s="305"/>
    </row>
    <row r="154" spans="2:11" s="1" customFormat="1" ht="15" customHeight="1">
      <c r="B154" s="282"/>
      <c r="C154" s="309" t="s">
        <v>1394</v>
      </c>
      <c r="D154" s="259"/>
      <c r="E154" s="259"/>
      <c r="F154" s="310" t="s">
        <v>1395</v>
      </c>
      <c r="G154" s="259"/>
      <c r="H154" s="309" t="s">
        <v>1429</v>
      </c>
      <c r="I154" s="309" t="s">
        <v>1391</v>
      </c>
      <c r="J154" s="309">
        <v>50</v>
      </c>
      <c r="K154" s="305"/>
    </row>
    <row r="155" spans="2:11" s="1" customFormat="1" ht="15" customHeight="1">
      <c r="B155" s="282"/>
      <c r="C155" s="309" t="s">
        <v>1397</v>
      </c>
      <c r="D155" s="259"/>
      <c r="E155" s="259"/>
      <c r="F155" s="310" t="s">
        <v>1389</v>
      </c>
      <c r="G155" s="259"/>
      <c r="H155" s="309" t="s">
        <v>1429</v>
      </c>
      <c r="I155" s="309" t="s">
        <v>1399</v>
      </c>
      <c r="J155" s="309"/>
      <c r="K155" s="305"/>
    </row>
    <row r="156" spans="2:11" s="1" customFormat="1" ht="15" customHeight="1">
      <c r="B156" s="282"/>
      <c r="C156" s="309" t="s">
        <v>1408</v>
      </c>
      <c r="D156" s="259"/>
      <c r="E156" s="259"/>
      <c r="F156" s="310" t="s">
        <v>1395</v>
      </c>
      <c r="G156" s="259"/>
      <c r="H156" s="309" t="s">
        <v>1429</v>
      </c>
      <c r="I156" s="309" t="s">
        <v>1391</v>
      </c>
      <c r="J156" s="309">
        <v>50</v>
      </c>
      <c r="K156" s="305"/>
    </row>
    <row r="157" spans="2:11" s="1" customFormat="1" ht="15" customHeight="1">
      <c r="B157" s="282"/>
      <c r="C157" s="309" t="s">
        <v>1416</v>
      </c>
      <c r="D157" s="259"/>
      <c r="E157" s="259"/>
      <c r="F157" s="310" t="s">
        <v>1395</v>
      </c>
      <c r="G157" s="259"/>
      <c r="H157" s="309" t="s">
        <v>1429</v>
      </c>
      <c r="I157" s="309" t="s">
        <v>1391</v>
      </c>
      <c r="J157" s="309">
        <v>50</v>
      </c>
      <c r="K157" s="305"/>
    </row>
    <row r="158" spans="2:11" s="1" customFormat="1" ht="15" customHeight="1">
      <c r="B158" s="282"/>
      <c r="C158" s="309" t="s">
        <v>1414</v>
      </c>
      <c r="D158" s="259"/>
      <c r="E158" s="259"/>
      <c r="F158" s="310" t="s">
        <v>1395</v>
      </c>
      <c r="G158" s="259"/>
      <c r="H158" s="309" t="s">
        <v>1429</v>
      </c>
      <c r="I158" s="309" t="s">
        <v>1391</v>
      </c>
      <c r="J158" s="309">
        <v>50</v>
      </c>
      <c r="K158" s="305"/>
    </row>
    <row r="159" spans="2:11" s="1" customFormat="1" ht="15" customHeight="1">
      <c r="B159" s="282"/>
      <c r="C159" s="309" t="s">
        <v>84</v>
      </c>
      <c r="D159" s="259"/>
      <c r="E159" s="259"/>
      <c r="F159" s="310" t="s">
        <v>1389</v>
      </c>
      <c r="G159" s="259"/>
      <c r="H159" s="309" t="s">
        <v>1451</v>
      </c>
      <c r="I159" s="309" t="s">
        <v>1391</v>
      </c>
      <c r="J159" s="309" t="s">
        <v>1452</v>
      </c>
      <c r="K159" s="305"/>
    </row>
    <row r="160" spans="2:11" s="1" customFormat="1" ht="15" customHeight="1">
      <c r="B160" s="282"/>
      <c r="C160" s="309" t="s">
        <v>1453</v>
      </c>
      <c r="D160" s="259"/>
      <c r="E160" s="259"/>
      <c r="F160" s="310" t="s">
        <v>1389</v>
      </c>
      <c r="G160" s="259"/>
      <c r="H160" s="309" t="s">
        <v>1454</v>
      </c>
      <c r="I160" s="309" t="s">
        <v>1424</v>
      </c>
      <c r="J160" s="309"/>
      <c r="K160" s="305"/>
    </row>
    <row r="161" spans="2:11" s="1" customFormat="1" ht="15" customHeight="1">
      <c r="B161" s="311"/>
      <c r="C161" s="291"/>
      <c r="D161" s="291"/>
      <c r="E161" s="291"/>
      <c r="F161" s="291"/>
      <c r="G161" s="291"/>
      <c r="H161" s="291"/>
      <c r="I161" s="291"/>
      <c r="J161" s="291"/>
      <c r="K161" s="312"/>
    </row>
    <row r="162" spans="2:11" s="1" customFormat="1" ht="18.75" customHeight="1">
      <c r="B162" s="293"/>
      <c r="C162" s="303"/>
      <c r="D162" s="303"/>
      <c r="E162" s="303"/>
      <c r="F162" s="313"/>
      <c r="G162" s="303"/>
      <c r="H162" s="303"/>
      <c r="I162" s="303"/>
      <c r="J162" s="303"/>
      <c r="K162" s="293"/>
    </row>
    <row r="163" spans="2:11" s="1" customFormat="1" ht="18.75" customHeight="1">
      <c r="B163" s="266"/>
      <c r="C163" s="266"/>
      <c r="D163" s="266"/>
      <c r="E163" s="266"/>
      <c r="F163" s="266"/>
      <c r="G163" s="266"/>
      <c r="H163" s="266"/>
      <c r="I163" s="266"/>
      <c r="J163" s="266"/>
      <c r="K163" s="266"/>
    </row>
    <row r="164" spans="2:11" s="1" customFormat="1" ht="7.5" customHeight="1">
      <c r="B164" s="248"/>
      <c r="C164" s="249"/>
      <c r="D164" s="249"/>
      <c r="E164" s="249"/>
      <c r="F164" s="249"/>
      <c r="G164" s="249"/>
      <c r="H164" s="249"/>
      <c r="I164" s="249"/>
      <c r="J164" s="249"/>
      <c r="K164" s="250"/>
    </row>
    <row r="165" spans="2:11" s="1" customFormat="1" ht="45" customHeight="1">
      <c r="B165" s="251"/>
      <c r="C165" s="375" t="s">
        <v>1455</v>
      </c>
      <c r="D165" s="375"/>
      <c r="E165" s="375"/>
      <c r="F165" s="375"/>
      <c r="G165" s="375"/>
      <c r="H165" s="375"/>
      <c r="I165" s="375"/>
      <c r="J165" s="375"/>
      <c r="K165" s="252"/>
    </row>
    <row r="166" spans="2:11" s="1" customFormat="1" ht="17.25" customHeight="1">
      <c r="B166" s="251"/>
      <c r="C166" s="272" t="s">
        <v>1383</v>
      </c>
      <c r="D166" s="272"/>
      <c r="E166" s="272"/>
      <c r="F166" s="272" t="s">
        <v>1384</v>
      </c>
      <c r="G166" s="314"/>
      <c r="H166" s="315" t="s">
        <v>56</v>
      </c>
      <c r="I166" s="315" t="s">
        <v>59</v>
      </c>
      <c r="J166" s="272" t="s">
        <v>1385</v>
      </c>
      <c r="K166" s="252"/>
    </row>
    <row r="167" spans="2:11" s="1" customFormat="1" ht="17.25" customHeight="1">
      <c r="B167" s="253"/>
      <c r="C167" s="274" t="s">
        <v>1386</v>
      </c>
      <c r="D167" s="274"/>
      <c r="E167" s="274"/>
      <c r="F167" s="275" t="s">
        <v>1387</v>
      </c>
      <c r="G167" s="316"/>
      <c r="H167" s="317"/>
      <c r="I167" s="317"/>
      <c r="J167" s="274" t="s">
        <v>1388</v>
      </c>
      <c r="K167" s="254"/>
    </row>
    <row r="168" spans="2:11" s="1" customFormat="1" ht="5.25" customHeight="1">
      <c r="B168" s="282"/>
      <c r="C168" s="277"/>
      <c r="D168" s="277"/>
      <c r="E168" s="277"/>
      <c r="F168" s="277"/>
      <c r="G168" s="278"/>
      <c r="H168" s="277"/>
      <c r="I168" s="277"/>
      <c r="J168" s="277"/>
      <c r="K168" s="305"/>
    </row>
    <row r="169" spans="2:11" s="1" customFormat="1" ht="15" customHeight="1">
      <c r="B169" s="282"/>
      <c r="C169" s="259" t="s">
        <v>1392</v>
      </c>
      <c r="D169" s="259"/>
      <c r="E169" s="259"/>
      <c r="F169" s="280" t="s">
        <v>1389</v>
      </c>
      <c r="G169" s="259"/>
      <c r="H169" s="259" t="s">
        <v>1429</v>
      </c>
      <c r="I169" s="259" t="s">
        <v>1391</v>
      </c>
      <c r="J169" s="259">
        <v>120</v>
      </c>
      <c r="K169" s="305"/>
    </row>
    <row r="170" spans="2:11" s="1" customFormat="1" ht="15" customHeight="1">
      <c r="B170" s="282"/>
      <c r="C170" s="259" t="s">
        <v>1438</v>
      </c>
      <c r="D170" s="259"/>
      <c r="E170" s="259"/>
      <c r="F170" s="280" t="s">
        <v>1389</v>
      </c>
      <c r="G170" s="259"/>
      <c r="H170" s="259" t="s">
        <v>1439</v>
      </c>
      <c r="I170" s="259" t="s">
        <v>1391</v>
      </c>
      <c r="J170" s="259" t="s">
        <v>1440</v>
      </c>
      <c r="K170" s="305"/>
    </row>
    <row r="171" spans="2:11" s="1" customFormat="1" ht="15" customHeight="1">
      <c r="B171" s="282"/>
      <c r="C171" s="259" t="s">
        <v>1337</v>
      </c>
      <c r="D171" s="259"/>
      <c r="E171" s="259"/>
      <c r="F171" s="280" t="s">
        <v>1389</v>
      </c>
      <c r="G171" s="259"/>
      <c r="H171" s="259" t="s">
        <v>1456</v>
      </c>
      <c r="I171" s="259" t="s">
        <v>1391</v>
      </c>
      <c r="J171" s="259" t="s">
        <v>1440</v>
      </c>
      <c r="K171" s="305"/>
    </row>
    <row r="172" spans="2:11" s="1" customFormat="1" ht="15" customHeight="1">
      <c r="B172" s="282"/>
      <c r="C172" s="259" t="s">
        <v>1394</v>
      </c>
      <c r="D172" s="259"/>
      <c r="E172" s="259"/>
      <c r="F172" s="280" t="s">
        <v>1395</v>
      </c>
      <c r="G172" s="259"/>
      <c r="H172" s="259" t="s">
        <v>1456</v>
      </c>
      <c r="I172" s="259" t="s">
        <v>1391</v>
      </c>
      <c r="J172" s="259">
        <v>50</v>
      </c>
      <c r="K172" s="305"/>
    </row>
    <row r="173" spans="2:11" s="1" customFormat="1" ht="15" customHeight="1">
      <c r="B173" s="282"/>
      <c r="C173" s="259" t="s">
        <v>1397</v>
      </c>
      <c r="D173" s="259"/>
      <c r="E173" s="259"/>
      <c r="F173" s="280" t="s">
        <v>1389</v>
      </c>
      <c r="G173" s="259"/>
      <c r="H173" s="259" t="s">
        <v>1456</v>
      </c>
      <c r="I173" s="259" t="s">
        <v>1399</v>
      </c>
      <c r="J173" s="259"/>
      <c r="K173" s="305"/>
    </row>
    <row r="174" spans="2:11" s="1" customFormat="1" ht="15" customHeight="1">
      <c r="B174" s="282"/>
      <c r="C174" s="259" t="s">
        <v>1408</v>
      </c>
      <c r="D174" s="259"/>
      <c r="E174" s="259"/>
      <c r="F174" s="280" t="s">
        <v>1395</v>
      </c>
      <c r="G174" s="259"/>
      <c r="H174" s="259" t="s">
        <v>1456</v>
      </c>
      <c r="I174" s="259" t="s">
        <v>1391</v>
      </c>
      <c r="J174" s="259">
        <v>50</v>
      </c>
      <c r="K174" s="305"/>
    </row>
    <row r="175" spans="2:11" s="1" customFormat="1" ht="15" customHeight="1">
      <c r="B175" s="282"/>
      <c r="C175" s="259" t="s">
        <v>1416</v>
      </c>
      <c r="D175" s="259"/>
      <c r="E175" s="259"/>
      <c r="F175" s="280" t="s">
        <v>1395</v>
      </c>
      <c r="G175" s="259"/>
      <c r="H175" s="259" t="s">
        <v>1456</v>
      </c>
      <c r="I175" s="259" t="s">
        <v>1391</v>
      </c>
      <c r="J175" s="259">
        <v>50</v>
      </c>
      <c r="K175" s="305"/>
    </row>
    <row r="176" spans="2:11" s="1" customFormat="1" ht="15" customHeight="1">
      <c r="B176" s="282"/>
      <c r="C176" s="259" t="s">
        <v>1414</v>
      </c>
      <c r="D176" s="259"/>
      <c r="E176" s="259"/>
      <c r="F176" s="280" t="s">
        <v>1395</v>
      </c>
      <c r="G176" s="259"/>
      <c r="H176" s="259" t="s">
        <v>1456</v>
      </c>
      <c r="I176" s="259" t="s">
        <v>1391</v>
      </c>
      <c r="J176" s="259">
        <v>50</v>
      </c>
      <c r="K176" s="305"/>
    </row>
    <row r="177" spans="2:11" s="1" customFormat="1" ht="15" customHeight="1">
      <c r="B177" s="282"/>
      <c r="C177" s="259" t="s">
        <v>114</v>
      </c>
      <c r="D177" s="259"/>
      <c r="E177" s="259"/>
      <c r="F177" s="280" t="s">
        <v>1389</v>
      </c>
      <c r="G177" s="259"/>
      <c r="H177" s="259" t="s">
        <v>1457</v>
      </c>
      <c r="I177" s="259" t="s">
        <v>1458</v>
      </c>
      <c r="J177" s="259"/>
      <c r="K177" s="305"/>
    </row>
    <row r="178" spans="2:11" s="1" customFormat="1" ht="15" customHeight="1">
      <c r="B178" s="282"/>
      <c r="C178" s="259" t="s">
        <v>59</v>
      </c>
      <c r="D178" s="259"/>
      <c r="E178" s="259"/>
      <c r="F178" s="280" t="s">
        <v>1389</v>
      </c>
      <c r="G178" s="259"/>
      <c r="H178" s="259" t="s">
        <v>1459</v>
      </c>
      <c r="I178" s="259" t="s">
        <v>1460</v>
      </c>
      <c r="J178" s="259">
        <v>1</v>
      </c>
      <c r="K178" s="305"/>
    </row>
    <row r="179" spans="2:11" s="1" customFormat="1" ht="15" customHeight="1">
      <c r="B179" s="282"/>
      <c r="C179" s="259" t="s">
        <v>55</v>
      </c>
      <c r="D179" s="259"/>
      <c r="E179" s="259"/>
      <c r="F179" s="280" t="s">
        <v>1389</v>
      </c>
      <c r="G179" s="259"/>
      <c r="H179" s="259" t="s">
        <v>1461</v>
      </c>
      <c r="I179" s="259" t="s">
        <v>1391</v>
      </c>
      <c r="J179" s="259">
        <v>20</v>
      </c>
      <c r="K179" s="305"/>
    </row>
    <row r="180" spans="2:11" s="1" customFormat="1" ht="15" customHeight="1">
      <c r="B180" s="282"/>
      <c r="C180" s="259" t="s">
        <v>56</v>
      </c>
      <c r="D180" s="259"/>
      <c r="E180" s="259"/>
      <c r="F180" s="280" t="s">
        <v>1389</v>
      </c>
      <c r="G180" s="259"/>
      <c r="H180" s="259" t="s">
        <v>1462</v>
      </c>
      <c r="I180" s="259" t="s">
        <v>1391</v>
      </c>
      <c r="J180" s="259">
        <v>255</v>
      </c>
      <c r="K180" s="305"/>
    </row>
    <row r="181" spans="2:11" s="1" customFormat="1" ht="15" customHeight="1">
      <c r="B181" s="282"/>
      <c r="C181" s="259" t="s">
        <v>115</v>
      </c>
      <c r="D181" s="259"/>
      <c r="E181" s="259"/>
      <c r="F181" s="280" t="s">
        <v>1389</v>
      </c>
      <c r="G181" s="259"/>
      <c r="H181" s="259" t="s">
        <v>1353</v>
      </c>
      <c r="I181" s="259" t="s">
        <v>1391</v>
      </c>
      <c r="J181" s="259">
        <v>10</v>
      </c>
      <c r="K181" s="305"/>
    </row>
    <row r="182" spans="2:11" s="1" customFormat="1" ht="15" customHeight="1">
      <c r="B182" s="282"/>
      <c r="C182" s="259" t="s">
        <v>116</v>
      </c>
      <c r="D182" s="259"/>
      <c r="E182" s="259"/>
      <c r="F182" s="280" t="s">
        <v>1389</v>
      </c>
      <c r="G182" s="259"/>
      <c r="H182" s="259" t="s">
        <v>1463</v>
      </c>
      <c r="I182" s="259" t="s">
        <v>1424</v>
      </c>
      <c r="J182" s="259"/>
      <c r="K182" s="305"/>
    </row>
    <row r="183" spans="2:11" s="1" customFormat="1" ht="15" customHeight="1">
      <c r="B183" s="282"/>
      <c r="C183" s="259" t="s">
        <v>1464</v>
      </c>
      <c r="D183" s="259"/>
      <c r="E183" s="259"/>
      <c r="F183" s="280" t="s">
        <v>1389</v>
      </c>
      <c r="G183" s="259"/>
      <c r="H183" s="259" t="s">
        <v>1465</v>
      </c>
      <c r="I183" s="259" t="s">
        <v>1424</v>
      </c>
      <c r="J183" s="259"/>
      <c r="K183" s="305"/>
    </row>
    <row r="184" spans="2:11" s="1" customFormat="1" ht="15" customHeight="1">
      <c r="B184" s="282"/>
      <c r="C184" s="259" t="s">
        <v>1453</v>
      </c>
      <c r="D184" s="259"/>
      <c r="E184" s="259"/>
      <c r="F184" s="280" t="s">
        <v>1389</v>
      </c>
      <c r="G184" s="259"/>
      <c r="H184" s="259" t="s">
        <v>1466</v>
      </c>
      <c r="I184" s="259" t="s">
        <v>1424</v>
      </c>
      <c r="J184" s="259"/>
      <c r="K184" s="305"/>
    </row>
    <row r="185" spans="2:11" s="1" customFormat="1" ht="15" customHeight="1">
      <c r="B185" s="282"/>
      <c r="C185" s="259" t="s">
        <v>118</v>
      </c>
      <c r="D185" s="259"/>
      <c r="E185" s="259"/>
      <c r="F185" s="280" t="s">
        <v>1395</v>
      </c>
      <c r="G185" s="259"/>
      <c r="H185" s="259" t="s">
        <v>1467</v>
      </c>
      <c r="I185" s="259" t="s">
        <v>1391</v>
      </c>
      <c r="J185" s="259">
        <v>50</v>
      </c>
      <c r="K185" s="305"/>
    </row>
    <row r="186" spans="2:11" s="1" customFormat="1" ht="15" customHeight="1">
      <c r="B186" s="282"/>
      <c r="C186" s="259" t="s">
        <v>1468</v>
      </c>
      <c r="D186" s="259"/>
      <c r="E186" s="259"/>
      <c r="F186" s="280" t="s">
        <v>1395</v>
      </c>
      <c r="G186" s="259"/>
      <c r="H186" s="259" t="s">
        <v>1469</v>
      </c>
      <c r="I186" s="259" t="s">
        <v>1470</v>
      </c>
      <c r="J186" s="259"/>
      <c r="K186" s="305"/>
    </row>
    <row r="187" spans="2:11" s="1" customFormat="1" ht="15" customHeight="1">
      <c r="B187" s="282"/>
      <c r="C187" s="259" t="s">
        <v>1471</v>
      </c>
      <c r="D187" s="259"/>
      <c r="E187" s="259"/>
      <c r="F187" s="280" t="s">
        <v>1395</v>
      </c>
      <c r="G187" s="259"/>
      <c r="H187" s="259" t="s">
        <v>1472</v>
      </c>
      <c r="I187" s="259" t="s">
        <v>1470</v>
      </c>
      <c r="J187" s="259"/>
      <c r="K187" s="305"/>
    </row>
    <row r="188" spans="2:11" s="1" customFormat="1" ht="15" customHeight="1">
      <c r="B188" s="282"/>
      <c r="C188" s="259" t="s">
        <v>1473</v>
      </c>
      <c r="D188" s="259"/>
      <c r="E188" s="259"/>
      <c r="F188" s="280" t="s">
        <v>1395</v>
      </c>
      <c r="G188" s="259"/>
      <c r="H188" s="259" t="s">
        <v>1474</v>
      </c>
      <c r="I188" s="259" t="s">
        <v>1470</v>
      </c>
      <c r="J188" s="259"/>
      <c r="K188" s="305"/>
    </row>
    <row r="189" spans="2:11" s="1" customFormat="1" ht="15" customHeight="1">
      <c r="B189" s="282"/>
      <c r="C189" s="318" t="s">
        <v>1475</v>
      </c>
      <c r="D189" s="259"/>
      <c r="E189" s="259"/>
      <c r="F189" s="280" t="s">
        <v>1395</v>
      </c>
      <c r="G189" s="259"/>
      <c r="H189" s="259" t="s">
        <v>1476</v>
      </c>
      <c r="I189" s="259" t="s">
        <v>1477</v>
      </c>
      <c r="J189" s="319" t="s">
        <v>1478</v>
      </c>
      <c r="K189" s="305"/>
    </row>
    <row r="190" spans="2:11" s="1" customFormat="1" ht="15" customHeight="1">
      <c r="B190" s="282"/>
      <c r="C190" s="318" t="s">
        <v>44</v>
      </c>
      <c r="D190" s="259"/>
      <c r="E190" s="259"/>
      <c r="F190" s="280" t="s">
        <v>1389</v>
      </c>
      <c r="G190" s="259"/>
      <c r="H190" s="256" t="s">
        <v>1479</v>
      </c>
      <c r="I190" s="259" t="s">
        <v>1480</v>
      </c>
      <c r="J190" s="259"/>
      <c r="K190" s="305"/>
    </row>
    <row r="191" spans="2:11" s="1" customFormat="1" ht="15" customHeight="1">
      <c r="B191" s="282"/>
      <c r="C191" s="318" t="s">
        <v>1481</v>
      </c>
      <c r="D191" s="259"/>
      <c r="E191" s="259"/>
      <c r="F191" s="280" t="s">
        <v>1389</v>
      </c>
      <c r="G191" s="259"/>
      <c r="H191" s="259" t="s">
        <v>1482</v>
      </c>
      <c r="I191" s="259" t="s">
        <v>1424</v>
      </c>
      <c r="J191" s="259"/>
      <c r="K191" s="305"/>
    </row>
    <row r="192" spans="2:11" s="1" customFormat="1" ht="15" customHeight="1">
      <c r="B192" s="282"/>
      <c r="C192" s="318" t="s">
        <v>1483</v>
      </c>
      <c r="D192" s="259"/>
      <c r="E192" s="259"/>
      <c r="F192" s="280" t="s">
        <v>1389</v>
      </c>
      <c r="G192" s="259"/>
      <c r="H192" s="259" t="s">
        <v>1484</v>
      </c>
      <c r="I192" s="259" t="s">
        <v>1424</v>
      </c>
      <c r="J192" s="259"/>
      <c r="K192" s="305"/>
    </row>
    <row r="193" spans="2:11" s="1" customFormat="1" ht="15" customHeight="1">
      <c r="B193" s="282"/>
      <c r="C193" s="318" t="s">
        <v>1485</v>
      </c>
      <c r="D193" s="259"/>
      <c r="E193" s="259"/>
      <c r="F193" s="280" t="s">
        <v>1395</v>
      </c>
      <c r="G193" s="259"/>
      <c r="H193" s="259" t="s">
        <v>1486</v>
      </c>
      <c r="I193" s="259" t="s">
        <v>1424</v>
      </c>
      <c r="J193" s="259"/>
      <c r="K193" s="305"/>
    </row>
    <row r="194" spans="2:11" s="1" customFormat="1" ht="15" customHeight="1">
      <c r="B194" s="311"/>
      <c r="C194" s="320"/>
      <c r="D194" s="291"/>
      <c r="E194" s="291"/>
      <c r="F194" s="291"/>
      <c r="G194" s="291"/>
      <c r="H194" s="291"/>
      <c r="I194" s="291"/>
      <c r="J194" s="291"/>
      <c r="K194" s="312"/>
    </row>
    <row r="195" spans="2:11" s="1" customFormat="1" ht="18.75" customHeight="1">
      <c r="B195" s="293"/>
      <c r="C195" s="303"/>
      <c r="D195" s="303"/>
      <c r="E195" s="303"/>
      <c r="F195" s="313"/>
      <c r="G195" s="303"/>
      <c r="H195" s="303"/>
      <c r="I195" s="303"/>
      <c r="J195" s="303"/>
      <c r="K195" s="293"/>
    </row>
    <row r="196" spans="2:11" s="1" customFormat="1" ht="18.75" customHeight="1">
      <c r="B196" s="293"/>
      <c r="C196" s="303"/>
      <c r="D196" s="303"/>
      <c r="E196" s="303"/>
      <c r="F196" s="313"/>
      <c r="G196" s="303"/>
      <c r="H196" s="303"/>
      <c r="I196" s="303"/>
      <c r="J196" s="303"/>
      <c r="K196" s="293"/>
    </row>
    <row r="197" spans="2:11" s="1" customFormat="1" ht="18.75" customHeight="1">
      <c r="B197" s="266"/>
      <c r="C197" s="266"/>
      <c r="D197" s="266"/>
      <c r="E197" s="266"/>
      <c r="F197" s="266"/>
      <c r="G197" s="266"/>
      <c r="H197" s="266"/>
      <c r="I197" s="266"/>
      <c r="J197" s="266"/>
      <c r="K197" s="266"/>
    </row>
    <row r="198" spans="2:11" s="1" customFormat="1" ht="13.5">
      <c r="B198" s="248"/>
      <c r="C198" s="249"/>
      <c r="D198" s="249"/>
      <c r="E198" s="249"/>
      <c r="F198" s="249"/>
      <c r="G198" s="249"/>
      <c r="H198" s="249"/>
      <c r="I198" s="249"/>
      <c r="J198" s="249"/>
      <c r="K198" s="250"/>
    </row>
    <row r="199" spans="2:11" s="1" customFormat="1" ht="21">
      <c r="B199" s="251"/>
      <c r="C199" s="375" t="s">
        <v>1487</v>
      </c>
      <c r="D199" s="375"/>
      <c r="E199" s="375"/>
      <c r="F199" s="375"/>
      <c r="G199" s="375"/>
      <c r="H199" s="375"/>
      <c r="I199" s="375"/>
      <c r="J199" s="375"/>
      <c r="K199" s="252"/>
    </row>
    <row r="200" spans="2:11" s="1" customFormat="1" ht="25.5" customHeight="1">
      <c r="B200" s="251"/>
      <c r="C200" s="321" t="s">
        <v>1488</v>
      </c>
      <c r="D200" s="321"/>
      <c r="E200" s="321"/>
      <c r="F200" s="321" t="s">
        <v>1489</v>
      </c>
      <c r="G200" s="322"/>
      <c r="H200" s="376" t="s">
        <v>1490</v>
      </c>
      <c r="I200" s="376"/>
      <c r="J200" s="376"/>
      <c r="K200" s="252"/>
    </row>
    <row r="201" spans="2:11" s="1" customFormat="1" ht="5.25" customHeight="1">
      <c r="B201" s="282"/>
      <c r="C201" s="277"/>
      <c r="D201" s="277"/>
      <c r="E201" s="277"/>
      <c r="F201" s="277"/>
      <c r="G201" s="303"/>
      <c r="H201" s="277"/>
      <c r="I201" s="277"/>
      <c r="J201" s="277"/>
      <c r="K201" s="305"/>
    </row>
    <row r="202" spans="2:11" s="1" customFormat="1" ht="15" customHeight="1">
      <c r="B202" s="282"/>
      <c r="C202" s="259" t="s">
        <v>1480</v>
      </c>
      <c r="D202" s="259"/>
      <c r="E202" s="259"/>
      <c r="F202" s="280" t="s">
        <v>45</v>
      </c>
      <c r="G202" s="259"/>
      <c r="H202" s="377" t="s">
        <v>1491</v>
      </c>
      <c r="I202" s="377"/>
      <c r="J202" s="377"/>
      <c r="K202" s="305"/>
    </row>
    <row r="203" spans="2:11" s="1" customFormat="1" ht="15" customHeight="1">
      <c r="B203" s="282"/>
      <c r="C203" s="259"/>
      <c r="D203" s="259"/>
      <c r="E203" s="259"/>
      <c r="F203" s="280" t="s">
        <v>46</v>
      </c>
      <c r="G203" s="259"/>
      <c r="H203" s="377" t="s">
        <v>1492</v>
      </c>
      <c r="I203" s="377"/>
      <c r="J203" s="377"/>
      <c r="K203" s="305"/>
    </row>
    <row r="204" spans="2:11" s="1" customFormat="1" ht="15" customHeight="1">
      <c r="B204" s="282"/>
      <c r="C204" s="259"/>
      <c r="D204" s="259"/>
      <c r="E204" s="259"/>
      <c r="F204" s="280" t="s">
        <v>49</v>
      </c>
      <c r="G204" s="259"/>
      <c r="H204" s="377" t="s">
        <v>1493</v>
      </c>
      <c r="I204" s="377"/>
      <c r="J204" s="377"/>
      <c r="K204" s="305"/>
    </row>
    <row r="205" spans="2:11" s="1" customFormat="1" ht="15" customHeight="1">
      <c r="B205" s="282"/>
      <c r="C205" s="259"/>
      <c r="D205" s="259"/>
      <c r="E205" s="259"/>
      <c r="F205" s="280" t="s">
        <v>47</v>
      </c>
      <c r="G205" s="259"/>
      <c r="H205" s="377" t="s">
        <v>1494</v>
      </c>
      <c r="I205" s="377"/>
      <c r="J205" s="377"/>
      <c r="K205" s="305"/>
    </row>
    <row r="206" spans="2:11" s="1" customFormat="1" ht="15" customHeight="1">
      <c r="B206" s="282"/>
      <c r="C206" s="259"/>
      <c r="D206" s="259"/>
      <c r="E206" s="259"/>
      <c r="F206" s="280" t="s">
        <v>48</v>
      </c>
      <c r="G206" s="259"/>
      <c r="H206" s="377" t="s">
        <v>1495</v>
      </c>
      <c r="I206" s="377"/>
      <c r="J206" s="377"/>
      <c r="K206" s="305"/>
    </row>
    <row r="207" spans="2:11" s="1" customFormat="1" ht="15" customHeight="1">
      <c r="B207" s="282"/>
      <c r="C207" s="259"/>
      <c r="D207" s="259"/>
      <c r="E207" s="259"/>
      <c r="F207" s="280"/>
      <c r="G207" s="259"/>
      <c r="H207" s="259"/>
      <c r="I207" s="259"/>
      <c r="J207" s="259"/>
      <c r="K207" s="305"/>
    </row>
    <row r="208" spans="2:11" s="1" customFormat="1" ht="15" customHeight="1">
      <c r="B208" s="282"/>
      <c r="C208" s="259" t="s">
        <v>1436</v>
      </c>
      <c r="D208" s="259"/>
      <c r="E208" s="259"/>
      <c r="F208" s="280" t="s">
        <v>78</v>
      </c>
      <c r="G208" s="259"/>
      <c r="H208" s="377" t="s">
        <v>1496</v>
      </c>
      <c r="I208" s="377"/>
      <c r="J208" s="377"/>
      <c r="K208" s="305"/>
    </row>
    <row r="209" spans="2:11" s="1" customFormat="1" ht="15" customHeight="1">
      <c r="B209" s="282"/>
      <c r="C209" s="259"/>
      <c r="D209" s="259"/>
      <c r="E209" s="259"/>
      <c r="F209" s="280" t="s">
        <v>1331</v>
      </c>
      <c r="G209" s="259"/>
      <c r="H209" s="377" t="s">
        <v>1332</v>
      </c>
      <c r="I209" s="377"/>
      <c r="J209" s="377"/>
      <c r="K209" s="305"/>
    </row>
    <row r="210" spans="2:11" s="1" customFormat="1" ht="15" customHeight="1">
      <c r="B210" s="282"/>
      <c r="C210" s="259"/>
      <c r="D210" s="259"/>
      <c r="E210" s="259"/>
      <c r="F210" s="280" t="s">
        <v>1329</v>
      </c>
      <c r="G210" s="259"/>
      <c r="H210" s="377" t="s">
        <v>1497</v>
      </c>
      <c r="I210" s="377"/>
      <c r="J210" s="377"/>
      <c r="K210" s="305"/>
    </row>
    <row r="211" spans="2:11" s="1" customFormat="1" ht="15" customHeight="1">
      <c r="B211" s="323"/>
      <c r="C211" s="259"/>
      <c r="D211" s="259"/>
      <c r="E211" s="259"/>
      <c r="F211" s="280" t="s">
        <v>1333</v>
      </c>
      <c r="G211" s="318"/>
      <c r="H211" s="378" t="s">
        <v>1334</v>
      </c>
      <c r="I211" s="378"/>
      <c r="J211" s="378"/>
      <c r="K211" s="324"/>
    </row>
    <row r="212" spans="2:11" s="1" customFormat="1" ht="15" customHeight="1">
      <c r="B212" s="323"/>
      <c r="C212" s="259"/>
      <c r="D212" s="259"/>
      <c r="E212" s="259"/>
      <c r="F212" s="280" t="s">
        <v>1335</v>
      </c>
      <c r="G212" s="318"/>
      <c r="H212" s="378" t="s">
        <v>1312</v>
      </c>
      <c r="I212" s="378"/>
      <c r="J212" s="378"/>
      <c r="K212" s="324"/>
    </row>
    <row r="213" spans="2:11" s="1" customFormat="1" ht="15" customHeight="1">
      <c r="B213" s="323"/>
      <c r="C213" s="259"/>
      <c r="D213" s="259"/>
      <c r="E213" s="259"/>
      <c r="F213" s="280"/>
      <c r="G213" s="318"/>
      <c r="H213" s="309"/>
      <c r="I213" s="309"/>
      <c r="J213" s="309"/>
      <c r="K213" s="324"/>
    </row>
    <row r="214" spans="2:11" s="1" customFormat="1" ht="15" customHeight="1">
      <c r="B214" s="323"/>
      <c r="C214" s="259" t="s">
        <v>1460</v>
      </c>
      <c r="D214" s="259"/>
      <c r="E214" s="259"/>
      <c r="F214" s="280">
        <v>1</v>
      </c>
      <c r="G214" s="318"/>
      <c r="H214" s="378" t="s">
        <v>1498</v>
      </c>
      <c r="I214" s="378"/>
      <c r="J214" s="378"/>
      <c r="K214" s="324"/>
    </row>
    <row r="215" spans="2:11" s="1" customFormat="1" ht="15" customHeight="1">
      <c r="B215" s="323"/>
      <c r="C215" s="259"/>
      <c r="D215" s="259"/>
      <c r="E215" s="259"/>
      <c r="F215" s="280">
        <v>2</v>
      </c>
      <c r="G215" s="318"/>
      <c r="H215" s="378" t="s">
        <v>1499</v>
      </c>
      <c r="I215" s="378"/>
      <c r="J215" s="378"/>
      <c r="K215" s="324"/>
    </row>
    <row r="216" spans="2:11" s="1" customFormat="1" ht="15" customHeight="1">
      <c r="B216" s="323"/>
      <c r="C216" s="259"/>
      <c r="D216" s="259"/>
      <c r="E216" s="259"/>
      <c r="F216" s="280">
        <v>3</v>
      </c>
      <c r="G216" s="318"/>
      <c r="H216" s="378" t="s">
        <v>1500</v>
      </c>
      <c r="I216" s="378"/>
      <c r="J216" s="378"/>
      <c r="K216" s="324"/>
    </row>
    <row r="217" spans="2:11" s="1" customFormat="1" ht="15" customHeight="1">
      <c r="B217" s="323"/>
      <c r="C217" s="259"/>
      <c r="D217" s="259"/>
      <c r="E217" s="259"/>
      <c r="F217" s="280">
        <v>4</v>
      </c>
      <c r="G217" s="318"/>
      <c r="H217" s="378" t="s">
        <v>1501</v>
      </c>
      <c r="I217" s="378"/>
      <c r="J217" s="378"/>
      <c r="K217" s="324"/>
    </row>
    <row r="218" spans="2:11" s="1" customFormat="1" ht="12.75" customHeight="1">
      <c r="B218" s="325"/>
      <c r="C218" s="326"/>
      <c r="D218" s="326"/>
      <c r="E218" s="326"/>
      <c r="F218" s="326"/>
      <c r="G218" s="326"/>
      <c r="H218" s="326"/>
      <c r="I218" s="326"/>
      <c r="J218" s="326"/>
      <c r="K218" s="327"/>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5</vt:i4>
      </vt:variant>
    </vt:vector>
  </HeadingPairs>
  <TitlesOfParts>
    <vt:vector size="8" baseType="lpstr">
      <vt:lpstr>Rekapitulace stavby</vt:lpstr>
      <vt:lpstr>230102 - Stavební úpravy ...</vt:lpstr>
      <vt:lpstr>Pokyny pro vyplnění</vt:lpstr>
      <vt:lpstr>'230102 - Stavební úpravy ...'!Názvy_tisku</vt:lpstr>
      <vt:lpstr>'Rekapitulace stavby'!Názvy_tisku</vt:lpstr>
      <vt:lpstr>'230102 - Stavební úpravy ...'!Oblast_tisku</vt:lpstr>
      <vt:lpstr>'Pokyny pro vyplnění'!Oblast_tisku</vt:lpstr>
      <vt:lpstr>'Rekapitulace stavby'!Oblast_tisku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Kodýtek</dc:creator>
  <cp:lastModifiedBy>Majda Vonešová</cp:lastModifiedBy>
  <dcterms:created xsi:type="dcterms:W3CDTF">2023-09-06T14:12:16Z</dcterms:created>
  <dcterms:modified xsi:type="dcterms:W3CDTF">2025-05-15T06:25:29Z</dcterms:modified>
</cp:coreProperties>
</file>